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D:\CHƯƠNG TRÌNH MTQG\DTKK, KKĐT_2025\HS trình đề xuất xây dựng NĐ\1.1. Các Phụ lục kèm ĐA\"/>
    </mc:Choice>
  </mc:AlternateContent>
  <xr:revisionPtr revIDLastSave="0" documentId="13_ncr:1_{4FBCE424-0C0B-44E2-B4D6-DB0FFB4FAE05}" xr6:coauthVersionLast="40" xr6:coauthVersionMax="40" xr10:uidLastSave="{00000000-0000-0000-0000-000000000000}"/>
  <bookViews>
    <workbookView xWindow="-120" yWindow="-120" windowWidth="20730" windowHeight="11160" xr2:uid="{00000000-000D-0000-FFFF-FFFF00000000}"/>
  </bookViews>
  <sheets>
    <sheet name="PL1.Tỷ lệ nghèo" sheetId="1" r:id="rId1"/>
  </sheets>
  <externalReferences>
    <externalReference r:id="rId2"/>
  </externalReferences>
  <definedNames>
    <definedName name="_xlnm.Print_Titles" localSheetId="0">'PL1.Tỷ lệ nghèo'!$4:$6</definedName>
  </definedNames>
  <calcPr calcId="191029"/>
</workbook>
</file>

<file path=xl/calcChain.xml><?xml version="1.0" encoding="utf-8"?>
<calcChain xmlns="http://schemas.openxmlformats.org/spreadsheetml/2006/main">
  <c r="H276" i="1" l="1"/>
  <c r="E276" i="1"/>
  <c r="H275" i="1"/>
  <c r="E275" i="1"/>
  <c r="G274" i="1"/>
  <c r="F274" i="1"/>
  <c r="H273" i="1"/>
  <c r="E273" i="1"/>
  <c r="H272" i="1"/>
  <c r="D272" i="1"/>
  <c r="C272" i="1"/>
  <c r="H271" i="1"/>
  <c r="E271" i="1"/>
  <c r="H270" i="1"/>
  <c r="E270" i="1"/>
  <c r="H269" i="1"/>
  <c r="E269" i="1"/>
  <c r="H268" i="1"/>
  <c r="E268" i="1"/>
  <c r="H267" i="1"/>
  <c r="E267" i="1"/>
  <c r="H266" i="1"/>
  <c r="E266" i="1"/>
  <c r="G265" i="1"/>
  <c r="F265" i="1"/>
  <c r="H264" i="1"/>
  <c r="E264" i="1"/>
  <c r="H263" i="1"/>
  <c r="E263" i="1"/>
  <c r="H262" i="1"/>
  <c r="E262" i="1"/>
  <c r="H261" i="1"/>
  <c r="E261" i="1"/>
  <c r="H260" i="1"/>
  <c r="E260" i="1"/>
  <c r="H259" i="1"/>
  <c r="E259" i="1"/>
  <c r="H258" i="1"/>
  <c r="E258" i="1"/>
  <c r="G257" i="1"/>
  <c r="F257" i="1"/>
  <c r="D257" i="1"/>
  <c r="C257" i="1"/>
  <c r="H256" i="1"/>
  <c r="E256" i="1"/>
  <c r="H255" i="1"/>
  <c r="E255" i="1"/>
  <c r="G254" i="1"/>
  <c r="F254" i="1"/>
  <c r="D254" i="1"/>
  <c r="C254" i="1"/>
  <c r="H253" i="1"/>
  <c r="E253" i="1"/>
  <c r="H252" i="1"/>
  <c r="E252" i="1"/>
  <c r="H251" i="1"/>
  <c r="E251" i="1"/>
  <c r="G250" i="1"/>
  <c r="F250" i="1"/>
  <c r="H249" i="1"/>
  <c r="E249" i="1"/>
  <c r="G248" i="1"/>
  <c r="F248" i="1"/>
  <c r="D248" i="1"/>
  <c r="C248" i="1"/>
  <c r="H247" i="1"/>
  <c r="E247" i="1"/>
  <c r="H246" i="1"/>
  <c r="E246" i="1"/>
  <c r="H245" i="1"/>
  <c r="E245" i="1"/>
  <c r="G244" i="1"/>
  <c r="F244" i="1"/>
  <c r="D244" i="1"/>
  <c r="C244" i="1"/>
  <c r="H243" i="1"/>
  <c r="E243" i="1"/>
  <c r="H242" i="1"/>
  <c r="E242" i="1"/>
  <c r="G241" i="1"/>
  <c r="F241" i="1"/>
  <c r="H240" i="1"/>
  <c r="E240" i="1"/>
  <c r="H239" i="1"/>
  <c r="E239" i="1"/>
  <c r="H238" i="1"/>
  <c r="E238" i="1"/>
  <c r="H237" i="1"/>
  <c r="E237" i="1"/>
  <c r="H236" i="1"/>
  <c r="E236" i="1"/>
  <c r="H235" i="1"/>
  <c r="E235" i="1"/>
  <c r="G234" i="1"/>
  <c r="F234" i="1"/>
  <c r="H233" i="1"/>
  <c r="E233" i="1"/>
  <c r="G232" i="1"/>
  <c r="F232" i="1"/>
  <c r="H231" i="1"/>
  <c r="E231" i="1"/>
  <c r="H230" i="1"/>
  <c r="E230" i="1"/>
  <c r="H229" i="1"/>
  <c r="E229" i="1"/>
  <c r="H228" i="1"/>
  <c r="E228" i="1"/>
  <c r="G227" i="1"/>
  <c r="F227" i="1"/>
  <c r="H226" i="1"/>
  <c r="E226" i="1"/>
  <c r="H225" i="1"/>
  <c r="E225" i="1"/>
  <c r="H224" i="1"/>
  <c r="E224" i="1"/>
  <c r="H223" i="1"/>
  <c r="E223" i="1"/>
  <c r="G222" i="1"/>
  <c r="F222" i="1"/>
  <c r="H221" i="1"/>
  <c r="E221" i="1"/>
  <c r="H220" i="1"/>
  <c r="E220" i="1"/>
  <c r="H219" i="1"/>
  <c r="E219" i="1"/>
  <c r="H218" i="1"/>
  <c r="E218" i="1"/>
  <c r="H217" i="1"/>
  <c r="E217" i="1"/>
  <c r="H216" i="1"/>
  <c r="E216" i="1"/>
  <c r="H215" i="1"/>
  <c r="E215" i="1"/>
  <c r="H214" i="1"/>
  <c r="E214" i="1"/>
  <c r="H212" i="1"/>
  <c r="E212" i="1"/>
  <c r="H210" i="1"/>
  <c r="E210" i="1"/>
  <c r="H209" i="1"/>
  <c r="E209" i="1"/>
  <c r="H208" i="1"/>
  <c r="E208" i="1"/>
  <c r="H207" i="1"/>
  <c r="E207" i="1"/>
  <c r="G206" i="1"/>
  <c r="F206" i="1"/>
  <c r="D206" i="1"/>
  <c r="C206" i="1"/>
  <c r="H205" i="1"/>
  <c r="E205" i="1"/>
  <c r="H204" i="1"/>
  <c r="E204" i="1"/>
  <c r="G203" i="1"/>
  <c r="F203" i="1"/>
  <c r="D203" i="1"/>
  <c r="C203" i="1"/>
  <c r="H202" i="1"/>
  <c r="E202" i="1"/>
  <c r="H201" i="1"/>
  <c r="E201" i="1"/>
  <c r="G200" i="1"/>
  <c r="F200" i="1"/>
  <c r="D200" i="1"/>
  <c r="C200" i="1"/>
  <c r="H199" i="1"/>
  <c r="E199" i="1"/>
  <c r="H198" i="1"/>
  <c r="E198" i="1"/>
  <c r="H197" i="1"/>
  <c r="E197" i="1"/>
  <c r="G196" i="1"/>
  <c r="F196" i="1"/>
  <c r="D196" i="1"/>
  <c r="C196" i="1"/>
  <c r="H195" i="1"/>
  <c r="E195" i="1"/>
  <c r="G194" i="1"/>
  <c r="F194" i="1"/>
  <c r="D194" i="1"/>
  <c r="C194" i="1"/>
  <c r="H193" i="1"/>
  <c r="E193" i="1"/>
  <c r="H192" i="1"/>
  <c r="E192" i="1"/>
  <c r="H191" i="1"/>
  <c r="E191" i="1"/>
  <c r="H190" i="1"/>
  <c r="E190" i="1"/>
  <c r="H189" i="1"/>
  <c r="E189" i="1"/>
  <c r="H188" i="1"/>
  <c r="E188" i="1"/>
  <c r="G187" i="1"/>
  <c r="F187" i="1"/>
  <c r="D187" i="1"/>
  <c r="C187" i="1"/>
  <c r="H186" i="1"/>
  <c r="E186" i="1"/>
  <c r="H185" i="1"/>
  <c r="E185" i="1"/>
  <c r="G184" i="1"/>
  <c r="F184" i="1"/>
  <c r="D184" i="1"/>
  <c r="C184" i="1"/>
  <c r="H183" i="1"/>
  <c r="E183" i="1"/>
  <c r="H182" i="1"/>
  <c r="E182" i="1"/>
  <c r="H181" i="1"/>
  <c r="E181" i="1"/>
  <c r="G180" i="1"/>
  <c r="F180" i="1"/>
  <c r="D180" i="1"/>
  <c r="C180" i="1"/>
  <c r="H179" i="1"/>
  <c r="D179" i="1"/>
  <c r="E179" i="1" s="1"/>
  <c r="C179" i="1"/>
  <c r="C178" i="1" s="1"/>
  <c r="G178" i="1"/>
  <c r="F178" i="1"/>
  <c r="D178" i="1"/>
  <c r="H177" i="1"/>
  <c r="E177" i="1"/>
  <c r="H176" i="1"/>
  <c r="E176" i="1"/>
  <c r="H175" i="1"/>
  <c r="E175" i="1"/>
  <c r="H174" i="1"/>
  <c r="E174" i="1"/>
  <c r="G173" i="1"/>
  <c r="F173" i="1"/>
  <c r="D173" i="1"/>
  <c r="C173" i="1"/>
  <c r="H172" i="1"/>
  <c r="E172" i="1"/>
  <c r="G171" i="1"/>
  <c r="G168" i="1" s="1"/>
  <c r="F171" i="1"/>
  <c r="F168" i="1" s="1"/>
  <c r="D171" i="1"/>
  <c r="D168" i="1" s="1"/>
  <c r="C171" i="1"/>
  <c r="C168" i="1" s="1"/>
  <c r="H170" i="1"/>
  <c r="E170" i="1"/>
  <c r="H169" i="1"/>
  <c r="E169" i="1"/>
  <c r="H167" i="1"/>
  <c r="E167" i="1"/>
  <c r="H166" i="1"/>
  <c r="E166" i="1"/>
  <c r="H165" i="1"/>
  <c r="E165" i="1"/>
  <c r="H164" i="1"/>
  <c r="E164" i="1"/>
  <c r="H163" i="1"/>
  <c r="E163" i="1"/>
  <c r="H162" i="1"/>
  <c r="E162" i="1"/>
  <c r="H161" i="1"/>
  <c r="E161" i="1"/>
  <c r="H160" i="1"/>
  <c r="E160" i="1"/>
  <c r="G159" i="1"/>
  <c r="F159" i="1"/>
  <c r="D159" i="1"/>
  <c r="C159" i="1"/>
  <c r="H158" i="1"/>
  <c r="E158" i="1"/>
  <c r="H156" i="1"/>
  <c r="E156" i="1"/>
  <c r="H155" i="1"/>
  <c r="E155" i="1"/>
  <c r="H154" i="1"/>
  <c r="E154" i="1"/>
  <c r="H153" i="1"/>
  <c r="E153" i="1"/>
  <c r="H152" i="1"/>
  <c r="E152" i="1"/>
  <c r="H151" i="1"/>
  <c r="E151" i="1"/>
  <c r="H150" i="1"/>
  <c r="E150" i="1"/>
  <c r="H149" i="1"/>
  <c r="E149" i="1"/>
  <c r="G148" i="1"/>
  <c r="F148" i="1"/>
  <c r="D148" i="1"/>
  <c r="C148" i="1"/>
  <c r="H147" i="1"/>
  <c r="E147" i="1"/>
  <c r="H146" i="1"/>
  <c r="E146" i="1"/>
  <c r="H145" i="1"/>
  <c r="E145" i="1"/>
  <c r="G144" i="1"/>
  <c r="F144" i="1"/>
  <c r="D144" i="1"/>
  <c r="C144" i="1"/>
  <c r="H142" i="1"/>
  <c r="E142" i="1"/>
  <c r="G141" i="1"/>
  <c r="H141" i="1" s="1"/>
  <c r="F141" i="1"/>
  <c r="D141" i="1"/>
  <c r="C141" i="1"/>
  <c r="H140" i="1"/>
  <c r="E140" i="1"/>
  <c r="G139" i="1"/>
  <c r="F139" i="1"/>
  <c r="D139" i="1"/>
  <c r="C139" i="1"/>
  <c r="H138" i="1"/>
  <c r="E138" i="1"/>
  <c r="G137" i="1"/>
  <c r="F137" i="1"/>
  <c r="D137" i="1"/>
  <c r="E137" i="1" s="1"/>
  <c r="C137" i="1"/>
  <c r="H136" i="1"/>
  <c r="E136" i="1"/>
  <c r="H135" i="1"/>
  <c r="E135" i="1"/>
  <c r="H134" i="1"/>
  <c r="E134" i="1"/>
  <c r="H133" i="1"/>
  <c r="E133" i="1"/>
  <c r="G132" i="1"/>
  <c r="H132" i="1" s="1"/>
  <c r="F132" i="1"/>
  <c r="D132" i="1"/>
  <c r="E132" i="1" s="1"/>
  <c r="C132" i="1"/>
  <c r="H131" i="1"/>
  <c r="E131" i="1"/>
  <c r="H130" i="1"/>
  <c r="E130" i="1"/>
  <c r="H129" i="1"/>
  <c r="E129" i="1"/>
  <c r="H128" i="1"/>
  <c r="E128" i="1"/>
  <c r="G127" i="1"/>
  <c r="H127" i="1" s="1"/>
  <c r="J127" i="1" s="1"/>
  <c r="F127" i="1"/>
  <c r="D127" i="1"/>
  <c r="E127" i="1" s="1"/>
  <c r="C127" i="1"/>
  <c r="H126" i="1"/>
  <c r="E126" i="1"/>
  <c r="G125" i="1"/>
  <c r="F125" i="1"/>
  <c r="D125" i="1"/>
  <c r="E125" i="1" s="1"/>
  <c r="C125" i="1"/>
  <c r="H124" i="1"/>
  <c r="E124" i="1"/>
  <c r="H123" i="1"/>
  <c r="E123" i="1"/>
  <c r="H122" i="1"/>
  <c r="E122" i="1"/>
  <c r="H121" i="1"/>
  <c r="E121" i="1"/>
  <c r="H120" i="1"/>
  <c r="E120" i="1"/>
  <c r="G119" i="1"/>
  <c r="H119" i="1" s="1"/>
  <c r="F119" i="1"/>
  <c r="D119" i="1"/>
  <c r="E119" i="1" s="1"/>
  <c r="C119" i="1"/>
  <c r="H118" i="1"/>
  <c r="E118" i="1"/>
  <c r="H117" i="1"/>
  <c r="E117" i="1"/>
  <c r="G116" i="1"/>
  <c r="H116" i="1" s="1"/>
  <c r="F116" i="1"/>
  <c r="D116" i="1"/>
  <c r="C116" i="1"/>
  <c r="H115" i="1"/>
  <c r="E115" i="1"/>
  <c r="G114" i="1"/>
  <c r="F114" i="1"/>
  <c r="D114" i="1"/>
  <c r="C114" i="1"/>
  <c r="H113" i="1"/>
  <c r="E113" i="1"/>
  <c r="H112" i="1"/>
  <c r="E112" i="1"/>
  <c r="G111" i="1"/>
  <c r="F111" i="1"/>
  <c r="D111" i="1"/>
  <c r="C111" i="1"/>
  <c r="H110" i="1"/>
  <c r="E110" i="1"/>
  <c r="H109" i="1"/>
  <c r="E109" i="1"/>
  <c r="H108" i="1"/>
  <c r="E108" i="1"/>
  <c r="G107" i="1"/>
  <c r="F107" i="1"/>
  <c r="D107" i="1"/>
  <c r="C107" i="1"/>
  <c r="H106" i="1"/>
  <c r="E106" i="1"/>
  <c r="H105" i="1"/>
  <c r="D105" i="1"/>
  <c r="D103" i="1" s="1"/>
  <c r="C105" i="1"/>
  <c r="C103" i="1" s="1"/>
  <c r="H104" i="1"/>
  <c r="E104" i="1"/>
  <c r="G103" i="1"/>
  <c r="H103" i="1" s="1"/>
  <c r="F103" i="1"/>
  <c r="H102" i="1"/>
  <c r="E102" i="1"/>
  <c r="H101" i="1"/>
  <c r="E101" i="1"/>
  <c r="H100" i="1"/>
  <c r="E100" i="1"/>
  <c r="H99" i="1"/>
  <c r="E99" i="1"/>
  <c r="G98" i="1"/>
  <c r="F98" i="1"/>
  <c r="D98" i="1"/>
  <c r="C98" i="1"/>
  <c r="H97" i="1"/>
  <c r="E97" i="1"/>
  <c r="H96" i="1"/>
  <c r="E96" i="1"/>
  <c r="H95" i="1"/>
  <c r="E95" i="1"/>
  <c r="G94" i="1"/>
  <c r="H94" i="1" s="1"/>
  <c r="F94" i="1"/>
  <c r="D94" i="1"/>
  <c r="C94" i="1"/>
  <c r="H93" i="1"/>
  <c r="E93" i="1"/>
  <c r="H92" i="1"/>
  <c r="E92" i="1"/>
  <c r="H91" i="1"/>
  <c r="E91" i="1"/>
  <c r="H90" i="1"/>
  <c r="E90" i="1"/>
  <c r="H89" i="1"/>
  <c r="E89" i="1"/>
  <c r="H88" i="1"/>
  <c r="E88" i="1"/>
  <c r="H87" i="1"/>
  <c r="E87" i="1"/>
  <c r="H86" i="1"/>
  <c r="E86" i="1"/>
  <c r="H85" i="1"/>
  <c r="E85" i="1"/>
  <c r="G84" i="1"/>
  <c r="F84" i="1"/>
  <c r="D84" i="1"/>
  <c r="C84" i="1"/>
  <c r="H83" i="1"/>
  <c r="E83" i="1"/>
  <c r="H82" i="1"/>
  <c r="E82" i="1"/>
  <c r="H81" i="1"/>
  <c r="E81" i="1"/>
  <c r="H80" i="1"/>
  <c r="E80" i="1"/>
  <c r="G79" i="1"/>
  <c r="F79" i="1"/>
  <c r="D79" i="1"/>
  <c r="C79" i="1"/>
  <c r="H78" i="1"/>
  <c r="E78" i="1"/>
  <c r="G77" i="1"/>
  <c r="F77" i="1"/>
  <c r="D77" i="1"/>
  <c r="E77" i="1" s="1"/>
  <c r="C77" i="1"/>
  <c r="H76" i="1"/>
  <c r="E76" i="1"/>
  <c r="H75" i="1"/>
  <c r="E75" i="1"/>
  <c r="H74" i="1"/>
  <c r="E74" i="1"/>
  <c r="H73" i="1"/>
  <c r="E73" i="1"/>
  <c r="H72" i="1"/>
  <c r="E72" i="1"/>
  <c r="H71" i="1"/>
  <c r="E71" i="1"/>
  <c r="H70" i="1"/>
  <c r="E70" i="1"/>
  <c r="H69" i="1"/>
  <c r="E69" i="1"/>
  <c r="H68" i="1"/>
  <c r="E68" i="1"/>
  <c r="H67" i="1"/>
  <c r="E67" i="1"/>
  <c r="H66" i="1"/>
  <c r="E66" i="1"/>
  <c r="H65" i="1"/>
  <c r="E65" i="1"/>
  <c r="H64" i="1"/>
  <c r="E64" i="1"/>
  <c r="H63" i="1"/>
  <c r="E63" i="1"/>
  <c r="H62" i="1"/>
  <c r="E62" i="1"/>
  <c r="H61" i="1"/>
  <c r="E61" i="1"/>
  <c r="G60" i="1"/>
  <c r="F60" i="1"/>
  <c r="H60" i="1" s="1"/>
  <c r="D60" i="1"/>
  <c r="E60" i="1" s="1"/>
  <c r="C60" i="1"/>
  <c r="H59" i="1"/>
  <c r="E59" i="1"/>
  <c r="H58" i="1"/>
  <c r="E58" i="1"/>
  <c r="H57" i="1"/>
  <c r="E57" i="1"/>
  <c r="H56" i="1"/>
  <c r="E56" i="1"/>
  <c r="G55" i="1"/>
  <c r="F55" i="1"/>
  <c r="D55" i="1"/>
  <c r="E55" i="1" s="1"/>
  <c r="C55" i="1"/>
  <c r="H54" i="1"/>
  <c r="E54" i="1"/>
  <c r="H53" i="1"/>
  <c r="E53" i="1"/>
  <c r="G52" i="1"/>
  <c r="F52" i="1"/>
  <c r="D52" i="1"/>
  <c r="C52" i="1"/>
  <c r="H51" i="1"/>
  <c r="E51" i="1"/>
  <c r="H50" i="1"/>
  <c r="D50" i="1"/>
  <c r="C50" i="1"/>
  <c r="C47" i="1" s="1"/>
  <c r="H49" i="1"/>
  <c r="E49" i="1"/>
  <c r="H48" i="1"/>
  <c r="E48" i="1"/>
  <c r="G47" i="1"/>
  <c r="F47" i="1"/>
  <c r="H46" i="1"/>
  <c r="E46" i="1"/>
  <c r="H45" i="1"/>
  <c r="E45" i="1"/>
  <c r="H44" i="1"/>
  <c r="D44" i="1"/>
  <c r="D43" i="1" s="1"/>
  <c r="C44" i="1"/>
  <c r="C43" i="1" s="1"/>
  <c r="G43" i="1"/>
  <c r="F43" i="1"/>
  <c r="H42" i="1"/>
  <c r="E42" i="1"/>
  <c r="H41" i="1"/>
  <c r="E41" i="1"/>
  <c r="H40" i="1"/>
  <c r="E40" i="1"/>
  <c r="H39" i="1"/>
  <c r="E39" i="1"/>
  <c r="H38" i="1"/>
  <c r="E38" i="1"/>
  <c r="H37" i="1"/>
  <c r="E37" i="1"/>
  <c r="G36" i="1"/>
  <c r="F36" i="1"/>
  <c r="D36" i="1"/>
  <c r="C36" i="1"/>
  <c r="E36" i="1" s="1"/>
  <c r="H35" i="1"/>
  <c r="E35" i="1"/>
  <c r="H34" i="1"/>
  <c r="E34" i="1"/>
  <c r="G33" i="1"/>
  <c r="F33" i="1"/>
  <c r="D33" i="1"/>
  <c r="C33" i="1"/>
  <c r="H32" i="1"/>
  <c r="E32" i="1"/>
  <c r="G31" i="1"/>
  <c r="F31" i="1"/>
  <c r="D31" i="1"/>
  <c r="E31" i="1" s="1"/>
  <c r="C31" i="1"/>
  <c r="H30" i="1"/>
  <c r="E30" i="1"/>
  <c r="H29" i="1"/>
  <c r="E29" i="1"/>
  <c r="G28" i="1"/>
  <c r="F28" i="1"/>
  <c r="D28" i="1"/>
  <c r="C28" i="1"/>
  <c r="H27" i="1"/>
  <c r="E27" i="1"/>
  <c r="H26" i="1"/>
  <c r="E26" i="1"/>
  <c r="G25" i="1"/>
  <c r="F25" i="1"/>
  <c r="D25" i="1"/>
  <c r="C25" i="1"/>
  <c r="H24" i="1"/>
  <c r="E24" i="1"/>
  <c r="H23" i="1"/>
  <c r="E23" i="1"/>
  <c r="H22" i="1"/>
  <c r="E22" i="1"/>
  <c r="G21" i="1"/>
  <c r="H21" i="1" s="1"/>
  <c r="F21" i="1"/>
  <c r="D21" i="1"/>
  <c r="C21" i="1"/>
  <c r="H20" i="1"/>
  <c r="E20" i="1"/>
  <c r="H19" i="1"/>
  <c r="E19" i="1"/>
  <c r="H18" i="1"/>
  <c r="E18" i="1"/>
  <c r="G17" i="1"/>
  <c r="F17" i="1"/>
  <c r="D17" i="1"/>
  <c r="C17" i="1"/>
  <c r="H16" i="1"/>
  <c r="E16" i="1"/>
  <c r="H15" i="1"/>
  <c r="E15" i="1"/>
  <c r="G14" i="1"/>
  <c r="H14" i="1" s="1"/>
  <c r="F14" i="1"/>
  <c r="D14" i="1"/>
  <c r="C14" i="1"/>
  <c r="H13" i="1"/>
  <c r="E13" i="1"/>
  <c r="H12" i="1"/>
  <c r="H11" i="1"/>
  <c r="E11" i="1"/>
  <c r="G10" i="1"/>
  <c r="F10" i="1"/>
  <c r="H10" i="1" s="1"/>
  <c r="D10" i="1"/>
  <c r="C10" i="1"/>
  <c r="H9" i="1"/>
  <c r="E9" i="1"/>
  <c r="G8" i="1"/>
  <c r="F8" i="1"/>
  <c r="D8" i="1"/>
  <c r="E8" i="1" s="1"/>
  <c r="C8" i="1"/>
  <c r="H28" i="1" l="1"/>
  <c r="E33" i="1"/>
  <c r="H79" i="1"/>
  <c r="H84" i="1"/>
  <c r="E25" i="1"/>
  <c r="H33" i="1"/>
  <c r="E21" i="1"/>
  <c r="J21" i="1" s="1"/>
  <c r="E111" i="1"/>
  <c r="H125" i="1"/>
  <c r="J125" i="1" s="1"/>
  <c r="H98" i="1"/>
  <c r="H107" i="1"/>
  <c r="H139" i="1"/>
  <c r="H47" i="1"/>
  <c r="E17" i="1"/>
  <c r="J60" i="1"/>
  <c r="E107" i="1"/>
  <c r="J107" i="1" s="1"/>
  <c r="H111" i="1"/>
  <c r="E116" i="1"/>
  <c r="E139" i="1"/>
  <c r="J139" i="1" s="1"/>
  <c r="F7" i="1"/>
  <c r="H36" i="1"/>
  <c r="J36" i="1" s="1"/>
  <c r="H52" i="1"/>
  <c r="J52" i="1" s="1"/>
  <c r="E84" i="1"/>
  <c r="E114" i="1"/>
  <c r="J132" i="1"/>
  <c r="H25" i="1"/>
  <c r="H43" i="1"/>
  <c r="E98" i="1"/>
  <c r="H8" i="1"/>
  <c r="J8" i="1" s="1"/>
  <c r="E79" i="1"/>
  <c r="E94" i="1"/>
  <c r="J94" i="1" s="1"/>
  <c r="E272" i="1"/>
  <c r="J119" i="1"/>
  <c r="E14" i="1"/>
  <c r="J14" i="1" s="1"/>
  <c r="H17" i="1"/>
  <c r="E50" i="1"/>
  <c r="H137" i="1"/>
  <c r="J137" i="1" s="1"/>
  <c r="E141" i="1"/>
  <c r="J141" i="1" s="1"/>
  <c r="J84" i="1"/>
  <c r="E28" i="1"/>
  <c r="H55" i="1"/>
  <c r="C7" i="1"/>
  <c r="E52" i="1"/>
  <c r="H77" i="1"/>
  <c r="J77" i="1" s="1"/>
  <c r="J116" i="1"/>
  <c r="H31" i="1"/>
  <c r="J31" i="1" s="1"/>
  <c r="E105" i="1"/>
  <c r="H114" i="1"/>
  <c r="J114" i="1" s="1"/>
  <c r="E43" i="1"/>
  <c r="J43" i="1" s="1"/>
  <c r="J55" i="1"/>
  <c r="E103" i="1"/>
  <c r="J103" i="1" s="1"/>
  <c r="G7" i="1"/>
  <c r="E10" i="1"/>
  <c r="J10" i="1" s="1"/>
  <c r="D47" i="1"/>
  <c r="E47" i="1" s="1"/>
  <c r="J47" i="1" s="1"/>
  <c r="E44" i="1"/>
  <c r="J98" i="1" l="1"/>
  <c r="D7" i="1"/>
  <c r="J79" i="1"/>
  <c r="J33" i="1"/>
  <c r="J28" i="1"/>
  <c r="J111" i="1"/>
  <c r="J17" i="1"/>
  <c r="J25" i="1"/>
</calcChain>
</file>

<file path=xl/sharedStrings.xml><?xml version="1.0" encoding="utf-8"?>
<sst xmlns="http://schemas.openxmlformats.org/spreadsheetml/2006/main" count="314" uniqueCount="142">
  <si>
    <t>TT</t>
  </si>
  <si>
    <t>Tỉnh/Dân tộc</t>
  </si>
  <si>
    <t>Tổng số hộ DTTS sinh sống tại xã khu vực III và Thôn ĐBKK tại xã KV I, II</t>
  </si>
  <si>
    <t>Trong đó: Tổng số hộ nghèo DTTS</t>
  </si>
  <si>
    <t>Tỷ lệ (%)</t>
  </si>
  <si>
    <t>Tổng số hộ DTTS sinh sống tại xã khu vực III và Thôn ĐBKK</t>
  </si>
  <si>
    <t>A</t>
  </si>
  <si>
    <t>B</t>
  </si>
  <si>
    <t>7=(6)-(3)</t>
  </si>
  <si>
    <t>I</t>
  </si>
  <si>
    <t>CẢ NƯỚC 
(32 dân tộc còn gặp nhiều khó khăn của 30 tỉnh)</t>
  </si>
  <si>
    <t>≥33,45%</t>
  </si>
  <si>
    <t>Dân tộc La Hủ</t>
  </si>
  <si>
    <t>x</t>
  </si>
  <si>
    <t>Lai Châu</t>
  </si>
  <si>
    <t>Dân tộc Phù Lá</t>
  </si>
  <si>
    <t>Hà Giang</t>
  </si>
  <si>
    <t>Điện Biên</t>
  </si>
  <si>
    <t>Lào Cai</t>
  </si>
  <si>
    <t>Dân tộc La Chí</t>
  </si>
  <si>
    <t>Dân tộc Kháng</t>
  </si>
  <si>
    <t>Sơn La</t>
  </si>
  <si>
    <t>Dân tộc Hà Nhì</t>
  </si>
  <si>
    <t>Dân tộc Xinh Mun</t>
  </si>
  <si>
    <t>Dân tộc Co</t>
  </si>
  <si>
    <t>Quảng Nam</t>
  </si>
  <si>
    <t>Quảng Ngãi</t>
  </si>
  <si>
    <t>Dân tộc Tà Ôi</t>
  </si>
  <si>
    <t>Quảng Trị</t>
  </si>
  <si>
    <t>Dân tộc Cơ Tu</t>
  </si>
  <si>
    <t>Thừa Thiên Huế</t>
  </si>
  <si>
    <t>Dân tộc Khơ Mú</t>
  </si>
  <si>
    <t>Nghệ An</t>
  </si>
  <si>
    <t>Yên Bái</t>
  </si>
  <si>
    <t>Thanh Hóa</t>
  </si>
  <si>
    <t>Dân tộc Bru-Vân Kiều</t>
  </si>
  <si>
    <t>Quảng Bình</t>
  </si>
  <si>
    <t>Dân tộc M'Nông</t>
  </si>
  <si>
    <t>Đắk Nông</t>
  </si>
  <si>
    <t xml:space="preserve">Đắk Lắk </t>
  </si>
  <si>
    <t>Bình Phước</t>
  </si>
  <si>
    <t>Dân tộc Raglay</t>
  </si>
  <si>
    <t>Ninh Thuận (năm 2021 không có số liệu, nên lấy số liệu theo bc 2024)</t>
  </si>
  <si>
    <t>Khánh Hòa</t>
  </si>
  <si>
    <t xml:space="preserve">Dân tộc Xơ Đăng </t>
  </si>
  <si>
    <t>Kon Tum</t>
  </si>
  <si>
    <t>Đắk Lắc</t>
  </si>
  <si>
    <t>Dân tộc Mông</t>
  </si>
  <si>
    <t>Thái Nguyên</t>
  </si>
  <si>
    <t>Phú Thọ</t>
  </si>
  <si>
    <t>Cao Bằng</t>
  </si>
  <si>
    <t>Bắk Kạn</t>
  </si>
  <si>
    <t>Tuyên Quang</t>
  </si>
  <si>
    <t>Lạng Sơn</t>
  </si>
  <si>
    <t>Đắk Lắk</t>
  </si>
  <si>
    <t>Dân tộc X'tiêng</t>
  </si>
  <si>
    <t>Dân tộc Gia Rai</t>
  </si>
  <si>
    <t>Phú Yên</t>
  </si>
  <si>
    <t>Gia Lai</t>
  </si>
  <si>
    <t>Dân tộc Dao</t>
  </si>
  <si>
    <t>Điện Biên (năm 2021 không có DT này, nên lấy số liệu của tỉnh năm 2024)</t>
  </si>
  <si>
    <t>Dân tộc Nùng</t>
  </si>
  <si>
    <t>Dân tộc Tày</t>
  </si>
  <si>
    <t>Hòa Bình (năm 2021 thiếu số liệu, nên lấy số liệu theo BC năm 2024)</t>
  </si>
  <si>
    <t>Dân tộc Sán Chay</t>
  </si>
  <si>
    <t>Điện Biên (*)</t>
  </si>
  <si>
    <t>Dân tộc Lào</t>
  </si>
  <si>
    <t>Sơn La*</t>
  </si>
  <si>
    <t>Dân tộc Giáy</t>
  </si>
  <si>
    <t>Dân tộc Giẻ Triêng</t>
  </si>
  <si>
    <t>Dân tộc Mường</t>
  </si>
  <si>
    <t>Dân tộc Ba Na</t>
  </si>
  <si>
    <t>Bình Định (năm 2021 không có số liệu ở tiêu chí 2 và 3, nên lấy số liệu năm 2024 theo bc của tỉnh)</t>
  </si>
  <si>
    <t xml:space="preserve">Dân tộc Hrê </t>
  </si>
  <si>
    <t>Bình Định (Không có số liệu tại báo cáo năm 2021, nên lấy số liệu bc năm 2024)</t>
  </si>
  <si>
    <t>Dân tộc Chăm</t>
  </si>
  <si>
    <t>An Giang</t>
  </si>
  <si>
    <t>Dân tộc Ê Đê</t>
  </si>
  <si>
    <t>Dân tộc Cơho</t>
  </si>
  <si>
    <t>Dân tộc Khơ me</t>
  </si>
  <si>
    <t>Dân tộc Mạ</t>
  </si>
  <si>
    <t>II</t>
  </si>
  <si>
    <t>SỐ LIỆU CỤ THỂ
CỦA TỪNG TỈNH</t>
  </si>
  <si>
    <t>HÀ GIANG</t>
  </si>
  <si>
    <t>ĐẮK NÔNG</t>
  </si>
  <si>
    <t>HÒA BÌNH</t>
  </si>
  <si>
    <t>Dân tộc Tày (năm 2021 thiếu số liệu tại Tiêu chí 2 và 3 nên lấy số liệu theo BC năm 2024)</t>
  </si>
  <si>
    <t>LAI CHÂU</t>
  </si>
  <si>
    <t>NGHỆ AN</t>
  </si>
  <si>
    <t xml:space="preserve">Dân tộc Mông </t>
  </si>
  <si>
    <t>NINH THUẬN</t>
  </si>
  <si>
    <t>PHÚ YÊN</t>
  </si>
  <si>
    <t>Dân tộc Gia rai</t>
  </si>
  <si>
    <t>QUẢNG BÌNH</t>
  </si>
  <si>
    <t>YÊN BÁI</t>
  </si>
  <si>
    <t>QUẢNG TRỊ</t>
  </si>
  <si>
    <t>Dân tộc Bru_Vân Kiều</t>
  </si>
  <si>
    <t xml:space="preserve">SƠN LA* </t>
  </si>
  <si>
    <t>Dân tộc Dao*</t>
  </si>
  <si>
    <t>Dân tộc Lào*</t>
  </si>
  <si>
    <t>THÁI NGUYÊN</t>
  </si>
  <si>
    <t>THANH HOÁ</t>
  </si>
  <si>
    <t xml:space="preserve">Dân tộc Dao </t>
  </si>
  <si>
    <t>THỪA THIÊN HUẾ</t>
  </si>
  <si>
    <t>QUẢNG NGÃI</t>
  </si>
  <si>
    <t>Dân tộc Xơ Đăng</t>
  </si>
  <si>
    <t>GIA LAI</t>
  </si>
  <si>
    <t>Dân tộc Ba na</t>
  </si>
  <si>
    <t>PHÚ THỌ</t>
  </si>
  <si>
    <t>ĐIỆN BIÊN*</t>
  </si>
  <si>
    <t>Dân tộc Xinh mun</t>
  </si>
  <si>
    <t>Dân tộc Dao* (năm 2021 không có DT này, nên lấy số liệu theo bc của năm 2024)</t>
  </si>
  <si>
    <t>Dân tộc Sán Chay*  (năm 2021 không có DT này, nên lấy số liệu theo bc của năm 2024)</t>
  </si>
  <si>
    <t>LÀO CAI</t>
  </si>
  <si>
    <t>CAO BẰNG</t>
  </si>
  <si>
    <t>BẮK KẠN</t>
  </si>
  <si>
    <t>QUẢNG NAM</t>
  </si>
  <si>
    <t>Dân tộc Giẻ- Triêng</t>
  </si>
  <si>
    <t>Dân tộc M'nông</t>
  </si>
  <si>
    <t>TUYÊN QUANG</t>
  </si>
  <si>
    <t>KHÁNH HÒA</t>
  </si>
  <si>
    <t>Dân tộc Cơ Ho</t>
  </si>
  <si>
    <t xml:space="preserve">LẠNG SƠN </t>
  </si>
  <si>
    <t xml:space="preserve">BÌNH ĐỊNH </t>
  </si>
  <si>
    <t>Dân tộc Bana (năm 2021 không có số liệu ở tiêu chí 2 và 3, nên lấy số liệu năm 2024 theo bc của tỉnh)</t>
  </si>
  <si>
    <t>Dân tộc Hrê</t>
  </si>
  <si>
    <t xml:space="preserve">BÌNH PHƯỚC </t>
  </si>
  <si>
    <t>KON TUM</t>
  </si>
  <si>
    <t>ĐẮK LẮK</t>
  </si>
  <si>
    <t xml:space="preserve">Dân tộc Gia Rai </t>
  </si>
  <si>
    <t xml:space="preserve">AN GIANG </t>
  </si>
  <si>
    <t>Dân tộc Khmer</t>
  </si>
  <si>
    <t>* Sơn La: Tại Tờ trình 891/TTr-UBDT ngày 06/7/2021 thì Sơn La có 4DTKK; ngày 30/8/2021 Sơn La có văn bản 315/BC-UBND đề nghị bổ sung thêm 02 dân tộc: Dân tộc Dao (đạt tiêu chí 1) cư trú tập trung ở 9 thôn ĐBKK với 255 hộ nghèo/989 hộ; Dân tộc Lào (đạt tiêu chí 1) cư trú ở 48 thôn ĐBKK với 1455 hộ nghèo/3935 hộ. Do 02 dân tộc này sống tập trung tại xã, thôn ĐBKK nên Ban soạn thảo tổng hợp số liệu vào Biểu rà soát năm 2023</t>
  </si>
  <si>
    <t>* Điện Biên: Tại Tờ trình 891/TTr-UBDT ngày 06/7/2021 thì Điện Biên có 6 DTKK; Tại biểu báo cáo tổng kết tình hình thực hiện QĐ 39 có thêm 02 dân tộc: Dân tộc Dao (có tỷ lệ hộ nghèo là 43,53%) với 606 hộ nghèo/1392 hộ; Dân tộc Sán Chay (có tỷ lệ hộ nghèo là 39,02%) với 16 hộ nghèo/41 hộ. Do 02 dân tộc này sống tập trung tại xã, thôn ĐBKK nên Ban soạn thảo tổng hợp số liệu vào Biểu rà soát năm 2023 của tỉnh Điện Biên</t>
  </si>
  <si>
    <t>Cơ bản các tỉnh gửi báo cáo chậm nhiều so với thời hạn (lần 1 là 15/4/2024; gia hạn lần 2: 15/5/2024): An Giang (28/6); Đắk Lắk (đính chính báo cáo gửi ngày 22/7); Kon Tum (27/5 đính chính số liệu 6/6); Bình Phước (31/5); Quảng Nam (27/5); Bình Định (28/5); Hà Tĩnh (05/6); ;  Số liệu các tỉnh gửi về phải điều chỉnh lại do danh sách dân tộc KK không khớp với Danh sách đã được Ủy ban Dân tộc thẩm định năm 2021. Đắk Lắk: gửi báo cáo ngày 27/6 tuy nhiên số liệu báo cáo chưa chính xác do không có DT M'Nông mà lại có Bru Vân Kiều, mà Bru Vân Kiều lại không có trong DS DTKK được UBDT thẩm định năm 2019; đến 22/7/2024, Ban Dân tộc đã đính chính số liệu và nội dung báo cáo. Kon Tum thiếu tổng hợp số liệu các dân tộc của toàn tỉnh mà mới chỉ ở cấp huyện, xã....</t>
  </si>
  <si>
    <t xml:space="preserve">Trong Biểu tổng kết QĐ 39, cơ bản các số liệu báo cáo đến 31/12/2019 của các tỉnh không khớp với số liệu năm 2019 đã gửi UBDT đã thẩm định. Nên Ban soạn thảo  giữ nguyên số liệu của năm 2019 theo Tờ trình 891/TTr-UBDT ngày 06/7/2021 </t>
  </si>
  <si>
    <r>
      <rPr>
        <b/>
        <i/>
        <u/>
        <sz val="10"/>
        <rFont val="Times New Roman"/>
        <family val="1"/>
      </rPr>
      <t>Ghi chú:</t>
    </r>
    <r>
      <rPr>
        <i/>
        <sz val="10"/>
        <rFont val="Times New Roman"/>
        <family val="1"/>
      </rPr>
      <t xml:space="preserve">  </t>
    </r>
  </si>
  <si>
    <t>PHỤ LỤC SỐ 04</t>
  </si>
  <si>
    <t>Tiêu chí 1: Tỷ lệ hộ nghèo DTTS tại thời điểm 30/11/2024</t>
  </si>
  <si>
    <t>Lớn hơn tỷ lệ 1,5 lần của 53 DTTS toàn quốc đến 30/11/2024</t>
  </si>
  <si>
    <t>Tăng (+)/Giảm (-) năm 2024 so với năm 2019</t>
  </si>
  <si>
    <r>
      <rPr>
        <b/>
        <sz val="13"/>
        <rFont val="Times New Roman"/>
        <family val="1"/>
      </rPr>
      <t>Kết quả rà soát các dân tộc còn gặp nhiều khó khăn giai đoạn 2021 - 2025
(Tỷ lệ hộ nghèo)</t>
    </r>
    <r>
      <rPr>
        <sz val="13"/>
        <rFont val="Times New Roman"/>
        <family val="1"/>
      </rPr>
      <t xml:space="preserve">
</t>
    </r>
    <r>
      <rPr>
        <i/>
        <sz val="13"/>
        <rFont val="Times New Roman"/>
        <family val="1"/>
      </rPr>
      <t>(Kèm theo Báo cáo tổng kết, đánh giá thực hiện 
Quyết định số 39/2020/QĐ-TTg ngày 31/12/2020)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</si>
</sst>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_-;\-* #,##0\ _₫_-;_-* &quot;-&quot;??\ _₫_-;_-@_-"/>
    <numFmt numFmtId="166" formatCode="_(* #,##0.0_);_(* \(#,##0.0\);_(* &quot;-&quot;??_);_(@_)"/>
    <numFmt numFmtId="167" formatCode="_ * #,##0_ ;_ * \-#,##0_ ;_ * &quot;-&quot;??_ ;_ @_ "/>
    <numFmt numFmtId="168" formatCode="#,##0.0"/>
  </numFmts>
  <fonts count="26" x14ac:knownFonts="1">
    <font>
      <sz val="11"/>
      <color theme="1"/>
      <name val="Calibri"/>
      <family val="2"/>
      <scheme val="minor"/>
    </font>
    <font>
      <sz val="11"/>
      <color theme="1"/>
      <name val="Calibri"/>
      <family val="2"/>
      <scheme val="minor"/>
    </font>
    <font>
      <b/>
      <sz val="14"/>
      <name val="Times New Roman"/>
      <family val="1"/>
    </font>
    <font>
      <b/>
      <sz val="10"/>
      <name val="Times New Roman"/>
      <family val="1"/>
    </font>
    <font>
      <sz val="10"/>
      <name val="Times New Roman"/>
      <family val="1"/>
    </font>
    <font>
      <sz val="13"/>
      <name val="Times New Roman"/>
      <family val="1"/>
    </font>
    <font>
      <b/>
      <sz val="13"/>
      <name val="Times New Roman"/>
      <family val="1"/>
    </font>
    <font>
      <i/>
      <sz val="13"/>
      <name val="Times New Roman"/>
      <family val="1"/>
    </font>
    <font>
      <sz val="9"/>
      <name val="Times New Roman"/>
      <family val="1"/>
    </font>
    <font>
      <b/>
      <sz val="9"/>
      <name val="Times New Roman"/>
      <family val="1"/>
    </font>
    <font>
      <sz val="12"/>
      <color theme="1"/>
      <name val="Times New Roman"/>
      <family val="2"/>
    </font>
    <font>
      <sz val="11"/>
      <color indexed="8"/>
      <name val="Calibri"/>
      <family val="2"/>
    </font>
    <font>
      <b/>
      <i/>
      <sz val="10"/>
      <name val="Times New Roman"/>
      <family val="1"/>
    </font>
    <font>
      <sz val="8"/>
      <name val="Times New Roman"/>
      <family val="1"/>
    </font>
    <font>
      <b/>
      <sz val="8"/>
      <name val="Times New Roman"/>
      <family val="1"/>
    </font>
    <font>
      <b/>
      <i/>
      <sz val="9"/>
      <name val="Times New Roman"/>
      <family val="1"/>
    </font>
    <font>
      <sz val="10"/>
      <color indexed="8"/>
      <name val="Arial"/>
      <family val="2"/>
    </font>
    <font>
      <sz val="12"/>
      <name val="Times New Roman"/>
      <family val="1"/>
    </font>
    <font>
      <sz val="11"/>
      <color theme="1"/>
      <name val="Calibri"/>
      <family val="2"/>
      <charset val="163"/>
      <scheme val="minor"/>
    </font>
    <font>
      <sz val="14"/>
      <name val="Times New Roman"/>
      <family val="1"/>
    </font>
    <font>
      <sz val="11"/>
      <name val="Times New Roman"/>
      <family val="1"/>
    </font>
    <font>
      <b/>
      <sz val="11"/>
      <name val="Times New Roman"/>
      <family val="1"/>
    </font>
    <font>
      <b/>
      <i/>
      <sz val="11"/>
      <name val="Times New Roman"/>
      <family val="1"/>
    </font>
    <font>
      <b/>
      <sz val="12"/>
      <name val="Times New Roman"/>
      <family val="1"/>
    </font>
    <font>
      <i/>
      <sz val="10"/>
      <name val="Times New Roman"/>
      <family val="1"/>
    </font>
    <font>
      <b/>
      <i/>
      <u/>
      <sz val="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Font="0" applyFill="0" applyBorder="0" applyAlignment="0" applyProtection="0"/>
    <xf numFmtId="0" fontId="10" fillId="0" borderId="0"/>
    <xf numFmtId="43" fontId="11" fillId="0" borderId="0" applyFont="0" applyFill="0" applyBorder="0" applyAlignment="0" applyProtection="0"/>
    <xf numFmtId="43" fontId="1" fillId="0" borderId="0" applyFont="0" applyFill="0" applyBorder="0" applyAlignment="0" applyProtection="0"/>
    <xf numFmtId="0" fontId="16" fillId="0" borderId="0" applyFill="0" applyProtection="0"/>
    <xf numFmtId="0" fontId="17" fillId="0" borderId="0"/>
    <xf numFmtId="0" fontId="17" fillId="0" borderId="0"/>
    <xf numFmtId="0" fontId="17" fillId="0" borderId="0"/>
    <xf numFmtId="0" fontId="10" fillId="0" borderId="0"/>
    <xf numFmtId="0" fontId="18" fillId="0" borderId="0"/>
    <xf numFmtId="0" fontId="18" fillId="0" borderId="0"/>
  </cellStyleXfs>
  <cellXfs count="141">
    <xf numFmtId="0" fontId="0" fillId="0" borderId="0" xfId="0"/>
    <xf numFmtId="0" fontId="4" fillId="0" borderId="0" xfId="0" applyFont="1" applyFill="1" applyAlignment="1">
      <alignment vertical="center"/>
    </xf>
    <xf numFmtId="0" fontId="8" fillId="0" borderId="0" xfId="0" applyFont="1" applyFill="1" applyAlignment="1">
      <alignment horizontal="center" vertical="center" wrapText="1"/>
    </xf>
    <xf numFmtId="0" fontId="3" fillId="0" borderId="0" xfId="0" applyFont="1" applyFill="1" applyAlignment="1">
      <alignment horizontal="center" vertical="center" wrapText="1"/>
    </xf>
    <xf numFmtId="3" fontId="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164" fontId="9" fillId="0" borderId="5" xfId="0" applyNumberFormat="1" applyFont="1" applyFill="1" applyBorder="1" applyAlignment="1">
      <alignment horizontal="center" vertical="center" wrapText="1"/>
    </xf>
    <xf numFmtId="164" fontId="9" fillId="0" borderId="5" xfId="1"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vertical="center" wrapText="1"/>
    </xf>
    <xf numFmtId="164" fontId="8" fillId="0" borderId="5" xfId="1" applyNumberFormat="1" applyFont="1" applyFill="1" applyBorder="1" applyAlignment="1">
      <alignment horizontal="right" vertical="center" wrapText="1"/>
    </xf>
    <xf numFmtId="165" fontId="8" fillId="0" borderId="5" xfId="1" applyNumberFormat="1" applyFont="1" applyFill="1" applyBorder="1" applyAlignment="1" applyProtection="1">
      <alignment horizontal="left" vertical="center" wrapText="1"/>
      <protection locked="0"/>
    </xf>
    <xf numFmtId="165" fontId="4" fillId="0" borderId="5" xfId="1" applyNumberFormat="1" applyFont="1" applyFill="1" applyBorder="1" applyAlignment="1" applyProtection="1">
      <alignment vertical="center" wrapText="1"/>
      <protection locked="0"/>
    </xf>
    <xf numFmtId="0" fontId="4" fillId="0" borderId="5" xfId="0" applyFont="1" applyFill="1" applyBorder="1" applyAlignment="1">
      <alignment vertical="center"/>
    </xf>
    <xf numFmtId="0" fontId="8" fillId="0" borderId="5" xfId="0" applyFont="1" applyFill="1" applyBorder="1" applyAlignment="1">
      <alignment horizontal="right" vertical="center" wrapText="1"/>
    </xf>
    <xf numFmtId="0" fontId="8" fillId="0" borderId="5" xfId="0" applyFont="1" applyFill="1" applyBorder="1" applyAlignment="1">
      <alignment horizontal="right" vertical="center"/>
    </xf>
    <xf numFmtId="0" fontId="8" fillId="0" borderId="0" xfId="0" applyFont="1" applyFill="1" applyAlignment="1">
      <alignment horizontal="left" vertical="center"/>
    </xf>
    <xf numFmtId="165" fontId="8" fillId="0" borderId="5" xfId="1" applyNumberFormat="1" applyFont="1" applyFill="1" applyBorder="1" applyAlignment="1" applyProtection="1">
      <alignment vertical="center" wrapText="1"/>
      <protection locked="0"/>
    </xf>
    <xf numFmtId="0" fontId="8" fillId="0" borderId="5" xfId="0" applyFont="1" applyFill="1" applyBorder="1" applyAlignment="1">
      <alignment horizontal="center" vertical="center"/>
    </xf>
    <xf numFmtId="0" fontId="4" fillId="0" borderId="0" xfId="0" applyFont="1" applyFill="1" applyAlignment="1">
      <alignment horizontal="left" vertical="center"/>
    </xf>
    <xf numFmtId="3" fontId="8" fillId="0" borderId="5" xfId="0" applyNumberFormat="1" applyFont="1" applyFill="1" applyBorder="1" applyAlignment="1">
      <alignment horizontal="right" vertical="center" wrapText="1"/>
    </xf>
    <xf numFmtId="164" fontId="8" fillId="0" borderId="5" xfId="1" applyNumberFormat="1" applyFont="1" applyFill="1" applyBorder="1" applyAlignment="1">
      <alignment horizontal="right" vertical="center"/>
    </xf>
    <xf numFmtId="166" fontId="4" fillId="0" borderId="5" xfId="1" applyNumberFormat="1" applyFont="1" applyFill="1" applyBorder="1" applyAlignment="1">
      <alignment vertical="center" wrapText="1"/>
    </xf>
    <xf numFmtId="164" fontId="8" fillId="0" borderId="5" xfId="1" quotePrefix="1" applyNumberFormat="1" applyFont="1" applyFill="1" applyBorder="1" applyAlignment="1">
      <alignment horizontal="right" vertical="center" wrapText="1"/>
    </xf>
    <xf numFmtId="0" fontId="13" fillId="0" borderId="0" xfId="0" applyFont="1" applyFill="1" applyAlignment="1">
      <alignment horizontal="left" vertical="center"/>
    </xf>
    <xf numFmtId="3" fontId="8" fillId="0" borderId="5" xfId="1" applyNumberFormat="1" applyFont="1" applyFill="1" applyBorder="1" applyAlignment="1">
      <alignment horizontal="right" vertical="center" wrapText="1"/>
    </xf>
    <xf numFmtId="0" fontId="4" fillId="0" borderId="5" xfId="0" applyFont="1" applyFill="1" applyBorder="1" applyAlignment="1">
      <alignment horizontal="justify" vertical="center" wrapText="1"/>
    </xf>
    <xf numFmtId="167" fontId="8" fillId="0" borderId="5" xfId="1" applyNumberFormat="1" applyFont="1" applyFill="1" applyBorder="1" applyAlignment="1">
      <alignment horizontal="right" vertical="center" wrapText="1"/>
    </xf>
    <xf numFmtId="1" fontId="8" fillId="0" borderId="5" xfId="0" applyNumberFormat="1" applyFont="1" applyFill="1" applyBorder="1" applyAlignment="1">
      <alignment horizontal="right" vertical="center"/>
    </xf>
    <xf numFmtId="0" fontId="9" fillId="0" borderId="0" xfId="0" applyFont="1" applyFill="1" applyAlignment="1">
      <alignment horizontal="left" vertical="center"/>
    </xf>
    <xf numFmtId="0" fontId="4" fillId="0" borderId="5" xfId="0" quotePrefix="1" applyFont="1" applyFill="1" applyBorder="1" applyAlignment="1">
      <alignment vertical="center"/>
    </xf>
    <xf numFmtId="165" fontId="8" fillId="0" borderId="5" xfId="1" applyNumberFormat="1" applyFont="1" applyFill="1" applyBorder="1" applyAlignment="1" applyProtection="1">
      <alignment horizontal="center" vertical="center" wrapText="1"/>
      <protection locked="0"/>
    </xf>
    <xf numFmtId="3"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horizontal="right" vertical="center"/>
    </xf>
    <xf numFmtId="164" fontId="8" fillId="0" borderId="5" xfId="0" applyNumberFormat="1" applyFont="1" applyFill="1" applyBorder="1" applyAlignment="1">
      <alignment horizontal="center" vertical="center" wrapText="1"/>
    </xf>
    <xf numFmtId="165" fontId="9" fillId="0" borderId="5" xfId="1" applyNumberFormat="1" applyFont="1" applyFill="1" applyBorder="1" applyAlignment="1" applyProtection="1">
      <alignment horizontal="center" vertical="center" wrapText="1"/>
      <protection locked="0"/>
    </xf>
    <xf numFmtId="165" fontId="3" fillId="0" borderId="5" xfId="1" applyNumberFormat="1" applyFont="1" applyFill="1" applyBorder="1" applyAlignment="1" applyProtection="1">
      <alignment horizontal="left" vertical="center" wrapText="1"/>
      <protection locked="0"/>
    </xf>
    <xf numFmtId="165" fontId="4" fillId="0" borderId="5" xfId="1" applyNumberFormat="1" applyFont="1" applyFill="1" applyBorder="1" applyAlignment="1" applyProtection="1">
      <alignment horizontal="left" vertical="center" wrapText="1"/>
      <protection locked="0"/>
    </xf>
    <xf numFmtId="0" fontId="3" fillId="0" borderId="5" xfId="0" applyFont="1" applyFill="1" applyBorder="1" applyAlignment="1">
      <alignment vertical="center" wrapText="1"/>
    </xf>
    <xf numFmtId="164" fontId="9" fillId="0" borderId="5" xfId="1" applyNumberFormat="1" applyFont="1" applyFill="1" applyBorder="1" applyAlignment="1">
      <alignment horizontal="right" vertical="center"/>
    </xf>
    <xf numFmtId="0" fontId="14" fillId="0" borderId="0" xfId="0" applyFont="1" applyFill="1"/>
    <xf numFmtId="0" fontId="4" fillId="0" borderId="5" xfId="0" applyFont="1" applyFill="1" applyBorder="1" applyAlignment="1">
      <alignment horizontal="left" vertical="center" wrapText="1"/>
    </xf>
    <xf numFmtId="0" fontId="13" fillId="0" borderId="0" xfId="0" applyFont="1" applyFill="1"/>
    <xf numFmtId="0" fontId="4" fillId="0" borderId="5" xfId="0" applyFont="1" applyFill="1" applyBorder="1" applyAlignment="1">
      <alignment horizontal="left" vertical="center"/>
    </xf>
    <xf numFmtId="0" fontId="13" fillId="0" borderId="0" xfId="0" applyFont="1" applyFill="1" applyAlignment="1">
      <alignment horizontal="center"/>
    </xf>
    <xf numFmtId="0" fontId="3" fillId="0" borderId="5" xfId="0" applyFont="1" applyFill="1" applyBorder="1" applyAlignment="1">
      <alignment horizontal="left" vertical="center" wrapText="1"/>
    </xf>
    <xf numFmtId="0" fontId="4" fillId="0" borderId="0" xfId="0" applyFont="1" applyFill="1"/>
    <xf numFmtId="3" fontId="4" fillId="0" borderId="5" xfId="0" applyNumberFormat="1" applyFont="1" applyFill="1" applyBorder="1" applyAlignment="1">
      <alignment horizontal="left" vertical="center" wrapText="1"/>
    </xf>
    <xf numFmtId="0" fontId="3" fillId="0" borderId="5" xfId="0" applyFont="1" applyFill="1" applyBorder="1" applyAlignment="1">
      <alignment horizontal="left" vertical="center"/>
    </xf>
    <xf numFmtId="0" fontId="9" fillId="0" borderId="5" xfId="0" quotePrefix="1" applyFont="1" applyFill="1" applyBorder="1" applyAlignment="1">
      <alignment horizontal="center" vertical="center"/>
    </xf>
    <xf numFmtId="164" fontId="9" fillId="0" borderId="5" xfId="1" quotePrefix="1" applyNumberFormat="1" applyFont="1" applyFill="1" applyBorder="1" applyAlignment="1">
      <alignment horizontal="right" vertical="center" wrapText="1"/>
    </xf>
    <xf numFmtId="0" fontId="8" fillId="0" borderId="5" xfId="0" quotePrefix="1" applyFont="1" applyFill="1" applyBorder="1" applyAlignment="1">
      <alignment horizontal="center" vertical="center"/>
    </xf>
    <xf numFmtId="166" fontId="4" fillId="0" borderId="5" xfId="1" applyNumberFormat="1" applyFont="1" applyFill="1" applyBorder="1" applyAlignment="1">
      <alignment horizontal="left" vertical="center" wrapText="1"/>
    </xf>
    <xf numFmtId="0" fontId="3" fillId="0" borderId="5" xfId="0" applyFont="1" applyFill="1" applyBorder="1" applyAlignment="1">
      <alignment vertical="center"/>
    </xf>
    <xf numFmtId="0" fontId="8" fillId="0" borderId="0" xfId="0" applyFont="1" applyFill="1"/>
    <xf numFmtId="0" fontId="9" fillId="0" borderId="0" xfId="0" applyFont="1" applyFill="1"/>
    <xf numFmtId="164" fontId="9" fillId="0" borderId="5" xfId="1" applyNumberFormat="1" applyFont="1" applyFill="1" applyBorder="1" applyAlignment="1">
      <alignment horizontal="center" vertical="center"/>
    </xf>
    <xf numFmtId="164" fontId="3" fillId="0" borderId="5" xfId="1" applyNumberFormat="1" applyFont="1" applyFill="1" applyBorder="1" applyAlignment="1">
      <alignment horizontal="left" vertical="center"/>
    </xf>
    <xf numFmtId="164" fontId="9" fillId="0" borderId="0" xfId="1" applyNumberFormat="1" applyFont="1" applyFill="1"/>
    <xf numFmtId="3" fontId="9" fillId="0" borderId="5" xfId="0" applyNumberFormat="1" applyFont="1" applyFill="1" applyBorder="1" applyAlignment="1">
      <alignment horizontal="right" vertical="center" wrapText="1"/>
    </xf>
    <xf numFmtId="0" fontId="9" fillId="0" borderId="5" xfId="0" applyFont="1" applyFill="1" applyBorder="1" applyAlignment="1">
      <alignment horizontal="right" vertical="center"/>
    </xf>
    <xf numFmtId="0" fontId="9" fillId="0" borderId="0" xfId="0" applyFont="1" applyFill="1" applyAlignment="1">
      <alignment horizontal="center" vertical="center"/>
    </xf>
    <xf numFmtId="3" fontId="9" fillId="0" borderId="5" xfId="0" applyNumberFormat="1" applyFont="1" applyFill="1" applyBorder="1" applyAlignment="1">
      <alignment horizontal="right" vertical="center"/>
    </xf>
    <xf numFmtId="0" fontId="9" fillId="0" borderId="0" xfId="0" applyFont="1" applyFill="1" applyBorder="1"/>
    <xf numFmtId="0" fontId="4" fillId="0" borderId="0" xfId="0" applyFont="1" applyFill="1" applyAlignment="1">
      <alignment horizontal="justify" vertical="center"/>
    </xf>
    <xf numFmtId="0" fontId="3" fillId="0" borderId="0" xfId="0" applyFont="1" applyFill="1" applyAlignment="1">
      <alignment horizontal="left" vertical="center"/>
    </xf>
    <xf numFmtId="4" fontId="3" fillId="0" borderId="5" xfId="0" applyNumberFormat="1" applyFont="1" applyFill="1" applyBorder="1" applyAlignment="1">
      <alignment horizontal="center" vertical="center" wrapText="1"/>
    </xf>
    <xf numFmtId="10" fontId="9" fillId="0" borderId="5" xfId="3" applyNumberFormat="1" applyFont="1" applyFill="1" applyBorder="1" applyAlignment="1">
      <alignment horizontal="center" vertical="center" wrapText="1"/>
    </xf>
    <xf numFmtId="10" fontId="9" fillId="0" borderId="5" xfId="3" applyNumberFormat="1" applyFont="1" applyFill="1" applyBorder="1" applyAlignment="1">
      <alignment horizontal="right" vertical="center" wrapText="1"/>
    </xf>
    <xf numFmtId="10" fontId="3" fillId="0" borderId="5" xfId="0" applyNumberFormat="1" applyFont="1" applyFill="1" applyBorder="1" applyAlignment="1">
      <alignment horizontal="center" vertical="center"/>
    </xf>
    <xf numFmtId="3" fontId="8" fillId="0" borderId="5" xfId="4" applyNumberFormat="1" applyFont="1" applyFill="1" applyBorder="1" applyAlignment="1">
      <alignment horizontal="right" vertical="center"/>
    </xf>
    <xf numFmtId="10" fontId="8" fillId="0" borderId="5" xfId="3" applyNumberFormat="1" applyFont="1" applyFill="1" applyBorder="1" applyAlignment="1">
      <alignment horizontal="right" vertical="center" wrapText="1"/>
    </xf>
    <xf numFmtId="165" fontId="3" fillId="0" borderId="5" xfId="1" applyNumberFormat="1" applyFont="1" applyFill="1" applyBorder="1" applyAlignment="1" applyProtection="1">
      <alignment vertical="center" wrapText="1"/>
      <protection locked="0"/>
    </xf>
    <xf numFmtId="166" fontId="3" fillId="0" borderId="5" xfId="1" applyNumberFormat="1" applyFont="1" applyFill="1" applyBorder="1" applyAlignment="1">
      <alignment vertical="center" wrapText="1"/>
    </xf>
    <xf numFmtId="3" fontId="8" fillId="0" borderId="5" xfId="6" applyNumberFormat="1" applyFont="1" applyFill="1" applyBorder="1" applyAlignment="1">
      <alignment horizontal="right" vertical="center" wrapText="1"/>
    </xf>
    <xf numFmtId="0" fontId="12" fillId="0" borderId="5" xfId="0" applyFont="1" applyFill="1" applyBorder="1" applyAlignment="1">
      <alignment horizontal="left" vertical="center"/>
    </xf>
    <xf numFmtId="10" fontId="3" fillId="0" borderId="5" xfId="0" applyNumberFormat="1" applyFont="1" applyFill="1" applyBorder="1" applyAlignment="1">
      <alignment horizontal="left" vertical="center"/>
    </xf>
    <xf numFmtId="3" fontId="8" fillId="0" borderId="5" xfId="7" applyNumberFormat="1" applyFont="1" applyFill="1" applyBorder="1" applyAlignment="1">
      <alignment horizontal="right" vertical="center"/>
    </xf>
    <xf numFmtId="3" fontId="8" fillId="0" borderId="5" xfId="7" applyNumberFormat="1" applyFont="1" applyFill="1" applyBorder="1" applyAlignment="1">
      <alignment horizontal="right" vertical="center" wrapText="1"/>
    </xf>
    <xf numFmtId="3" fontId="8" fillId="0" borderId="5" xfId="2" applyNumberFormat="1" applyFont="1" applyFill="1" applyBorder="1" applyAlignment="1">
      <alignment horizontal="right" vertical="center" wrapText="1"/>
    </xf>
    <xf numFmtId="0" fontId="4" fillId="0" borderId="5" xfId="0" applyFont="1" applyFill="1" applyBorder="1" applyAlignment="1">
      <alignment horizontal="right" vertical="center" wrapText="1"/>
    </xf>
    <xf numFmtId="164" fontId="8" fillId="0" borderId="5" xfId="1" applyNumberFormat="1" applyFont="1" applyFill="1" applyBorder="1" applyAlignment="1">
      <alignment horizontal="center" vertical="center" wrapText="1"/>
    </xf>
    <xf numFmtId="10" fontId="8" fillId="0" borderId="5" xfId="3" applyNumberFormat="1" applyFont="1" applyFill="1" applyBorder="1" applyAlignment="1">
      <alignment horizontal="center" vertical="center" wrapText="1"/>
    </xf>
    <xf numFmtId="0" fontId="4" fillId="0" borderId="5" xfId="0" applyFont="1" applyFill="1" applyBorder="1"/>
    <xf numFmtId="10" fontId="9" fillId="0" borderId="5" xfId="1" applyNumberFormat="1" applyFont="1" applyFill="1" applyBorder="1" applyAlignment="1">
      <alignment horizontal="right" vertical="center" wrapText="1"/>
    </xf>
    <xf numFmtId="0" fontId="3" fillId="0" borderId="5" xfId="0" applyFont="1" applyFill="1" applyBorder="1"/>
    <xf numFmtId="10" fontId="9" fillId="0" borderId="5" xfId="1" applyNumberFormat="1" applyFont="1" applyFill="1" applyBorder="1" applyAlignment="1">
      <alignment horizontal="right" vertical="center"/>
    </xf>
    <xf numFmtId="0" fontId="4" fillId="0" borderId="5" xfId="0" applyFont="1" applyFill="1" applyBorder="1" applyAlignment="1">
      <alignment horizontal="center"/>
    </xf>
    <xf numFmtId="10" fontId="9" fillId="0" borderId="5" xfId="3" applyNumberFormat="1" applyFont="1" applyFill="1" applyBorder="1" applyAlignment="1">
      <alignment horizontal="right" vertical="center"/>
    </xf>
    <xf numFmtId="10" fontId="15" fillId="0" borderId="5" xfId="1" quotePrefix="1" applyNumberFormat="1" applyFont="1" applyFill="1" applyBorder="1" applyAlignment="1">
      <alignment horizontal="right" vertical="center" wrapText="1"/>
    </xf>
    <xf numFmtId="4" fontId="9" fillId="0" borderId="5" xfId="0" applyNumberFormat="1" applyFont="1" applyFill="1" applyBorder="1" applyAlignment="1">
      <alignment horizontal="right" vertical="center" wrapText="1"/>
    </xf>
    <xf numFmtId="3" fontId="9" fillId="0" borderId="5" xfId="0" applyNumberFormat="1" applyFont="1" applyFill="1" applyBorder="1" applyAlignment="1">
      <alignment vertical="center" wrapText="1"/>
    </xf>
    <xf numFmtId="168" fontId="9" fillId="0" borderId="5" xfId="0" applyNumberFormat="1" applyFont="1" applyFill="1" applyBorder="1" applyAlignment="1">
      <alignment horizontal="right" vertical="center" wrapText="1"/>
    </xf>
    <xf numFmtId="0" fontId="3" fillId="0" borderId="0" xfId="0" applyFont="1" applyFill="1"/>
    <xf numFmtId="0" fontId="19" fillId="0" borderId="0" xfId="0" applyFont="1" applyFill="1"/>
    <xf numFmtId="0" fontId="20" fillId="0" borderId="0" xfId="0" applyFont="1" applyFill="1" applyAlignment="1">
      <alignment horizontal="center"/>
    </xf>
    <xf numFmtId="0" fontId="21" fillId="0" borderId="0" xfId="0" applyFont="1" applyFill="1"/>
    <xf numFmtId="10" fontId="21" fillId="0" borderId="0" xfId="0" applyNumberFormat="1" applyFont="1" applyFill="1" applyAlignment="1">
      <alignment horizontal="left"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164" fontId="21" fillId="0" borderId="0" xfId="0" applyNumberFormat="1" applyFont="1" applyFill="1" applyAlignment="1">
      <alignment horizontal="left" vertical="center"/>
    </xf>
    <xf numFmtId="0" fontId="20" fillId="0" borderId="0" xfId="0" applyFont="1" applyFill="1"/>
    <xf numFmtId="0" fontId="8" fillId="0" borderId="0" xfId="0" applyFont="1" applyFill="1" applyAlignment="1">
      <alignment horizontal="center" vertical="center"/>
    </xf>
    <xf numFmtId="0" fontId="4" fillId="0" borderId="0" xfId="0" applyFont="1" applyFill="1" applyAlignment="1">
      <alignment horizontal="left"/>
    </xf>
    <xf numFmtId="3" fontId="8" fillId="0" borderId="0" xfId="0" applyNumberFormat="1" applyFont="1" applyFill="1" applyAlignment="1">
      <alignment horizontal="right"/>
    </xf>
    <xf numFmtId="0" fontId="8" fillId="0" borderId="0" xfId="0" applyFont="1" applyFill="1" applyAlignment="1">
      <alignment horizontal="center"/>
    </xf>
    <xf numFmtId="10" fontId="3" fillId="0" borderId="0" xfId="3" applyNumberFormat="1" applyFont="1" applyFill="1" applyAlignment="1">
      <alignment vertical="center" wrapText="1"/>
    </xf>
    <xf numFmtId="10" fontId="3" fillId="0" borderId="5" xfId="3" applyNumberFormat="1" applyFont="1" applyFill="1" applyBorder="1" applyAlignment="1">
      <alignment horizontal="center" vertical="center" wrapText="1"/>
    </xf>
    <xf numFmtId="0" fontId="9" fillId="0" borderId="5" xfId="0" quotePrefix="1" applyFont="1" applyFill="1" applyBorder="1" applyAlignment="1">
      <alignment horizontal="center" vertical="center" wrapText="1"/>
    </xf>
    <xf numFmtId="3" fontId="8" fillId="0" borderId="5" xfId="5" applyNumberFormat="1" applyFont="1" applyFill="1" applyBorder="1" applyAlignment="1">
      <alignment horizontal="right" vertical="center" wrapText="1"/>
    </xf>
    <xf numFmtId="4" fontId="8" fillId="0" borderId="5" xfId="1" applyNumberFormat="1" applyFont="1" applyFill="1" applyBorder="1" applyAlignment="1">
      <alignment horizontal="right" vertical="center" wrapText="1"/>
    </xf>
    <xf numFmtId="0" fontId="17" fillId="0" borderId="0" xfId="0" applyFont="1" applyFill="1" applyAlignment="1">
      <alignment horizontal="left" vertical="center"/>
    </xf>
    <xf numFmtId="0" fontId="22" fillId="0" borderId="0" xfId="0" applyFont="1" applyFill="1" applyAlignment="1">
      <alignment horizontal="left" vertical="center"/>
    </xf>
    <xf numFmtId="164" fontId="19" fillId="0" borderId="0" xfId="0" applyNumberFormat="1" applyFont="1" applyFill="1"/>
    <xf numFmtId="10" fontId="8" fillId="0" borderId="5" xfId="3" applyNumberFormat="1" applyFont="1" applyFill="1" applyBorder="1" applyAlignment="1">
      <alignment vertical="center" wrapText="1"/>
    </xf>
    <xf numFmtId="0" fontId="23" fillId="0" borderId="0" xfId="0" applyFont="1" applyFill="1"/>
    <xf numFmtId="0" fontId="17" fillId="0" borderId="0" xfId="0" applyFont="1" applyFill="1" applyAlignment="1">
      <alignment vertical="center"/>
    </xf>
    <xf numFmtId="0" fontId="23" fillId="0" borderId="0" xfId="0" applyFont="1" applyFill="1" applyAlignment="1">
      <alignment vertical="center"/>
    </xf>
    <xf numFmtId="0" fontId="9" fillId="0" borderId="0" xfId="0" applyFont="1" applyFill="1" applyAlignment="1">
      <alignment horizontal="center"/>
    </xf>
    <xf numFmtId="10" fontId="15" fillId="0" borderId="5" xfId="3" quotePrefix="1" applyNumberFormat="1" applyFont="1" applyFill="1" applyBorder="1" applyAlignment="1">
      <alignment horizontal="right" vertical="center" wrapText="1"/>
    </xf>
    <xf numFmtId="0" fontId="21" fillId="0" borderId="0" xfId="0" applyFont="1" applyFill="1" applyAlignment="1">
      <alignment horizontal="center"/>
    </xf>
    <xf numFmtId="0" fontId="21" fillId="0" borderId="0" xfId="0" applyFont="1" applyFill="1" applyAlignment="1">
      <alignment wrapText="1"/>
    </xf>
    <xf numFmtId="0" fontId="22" fillId="0" borderId="0" xfId="0" applyFont="1" applyFill="1"/>
    <xf numFmtId="0" fontId="17" fillId="0" borderId="0" xfId="0" applyFont="1" applyFill="1"/>
    <xf numFmtId="10" fontId="9" fillId="0" borderId="0" xfId="3" applyNumberFormat="1" applyFont="1" applyFill="1"/>
    <xf numFmtId="0" fontId="4" fillId="0" borderId="0" xfId="0" applyFont="1" applyFill="1" applyAlignment="1">
      <alignment horizontal="justify" vertical="center" wrapText="1"/>
    </xf>
    <xf numFmtId="0" fontId="2" fillId="0" borderId="0" xfId="0" applyFont="1" applyFill="1" applyAlignment="1">
      <alignment horizontal="center"/>
    </xf>
    <xf numFmtId="0" fontId="24" fillId="0" borderId="0" xfId="0" applyFont="1" applyFill="1" applyAlignment="1">
      <alignment horizontal="justify" vertical="center" wrapText="1"/>
    </xf>
    <xf numFmtId="0" fontId="24" fillId="0" borderId="7" xfId="0" applyFont="1" applyFill="1" applyBorder="1" applyAlignment="1">
      <alignment horizontal="justify" vertical="center" wrapText="1"/>
    </xf>
    <xf numFmtId="0" fontId="5"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6">
    <cellStyle name="Comma" xfId="1" builtinId="3"/>
    <cellStyle name="Comma [0]" xfId="2" builtinId="6"/>
    <cellStyle name="Comma 14" xfId="8" xr:uid="{00000000-0005-0000-0000-000002000000}"/>
    <cellStyle name="Comma 2" xfId="5" xr:uid="{00000000-0005-0000-0000-000003000000}"/>
    <cellStyle name="Comma 2 3" xfId="7" xr:uid="{00000000-0005-0000-0000-000004000000}"/>
    <cellStyle name="Normal" xfId="0" builtinId="0"/>
    <cellStyle name="Normal 2" xfId="4" xr:uid="{00000000-0005-0000-0000-000006000000}"/>
    <cellStyle name="Normal 2 2" xfId="9" xr:uid="{00000000-0005-0000-0000-000007000000}"/>
    <cellStyle name="Normal 2 2 2" xfId="10" xr:uid="{00000000-0005-0000-0000-000008000000}"/>
    <cellStyle name="Normal 3" xfId="11" xr:uid="{00000000-0005-0000-0000-000009000000}"/>
    <cellStyle name="Normal 3 2" xfId="12" xr:uid="{00000000-0005-0000-0000-00000A000000}"/>
    <cellStyle name="Normal 4" xfId="6" xr:uid="{00000000-0005-0000-0000-00000B000000}"/>
    <cellStyle name="Normal 5" xfId="13" xr:uid="{00000000-0005-0000-0000-00000C000000}"/>
    <cellStyle name="Normal 8" xfId="14" xr:uid="{00000000-0005-0000-0000-00000D000000}"/>
    <cellStyle name="Normal 9 2" xfId="15" xr:uid="{00000000-0005-0000-0000-00000E000000}"/>
    <cellStyle name="Percent" xfId="3" builtinId="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9525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28575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9525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28575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9525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9525</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28575</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9525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28575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9525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124</xdr:row>
          <xdr:rowOff>371475</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523875</xdr:colOff>
          <xdr:row>125</xdr:row>
          <xdr:rowOff>0</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57150</xdr:colOff>
          <xdr:row>125</xdr:row>
          <xdr:rowOff>85725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57150</xdr:colOff>
          <xdr:row>125</xdr:row>
          <xdr:rowOff>85725</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295275</xdr:colOff>
          <xdr:row>129</xdr:row>
          <xdr:rowOff>38100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371475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400050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371475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400050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400050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371475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371475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400050</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371475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400050</xdr:rowOff>
        </xdr:to>
        <xdr:sp macro="" textlink="">
          <xdr:nvSpPr>
            <xdr:cNvPr id="1074" name="Object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75" name="Object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400050</xdr:rowOff>
        </xdr:to>
        <xdr:sp macro="" textlink="">
          <xdr:nvSpPr>
            <xdr:cNvPr id="1076" name="Object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371475</xdr:rowOff>
        </xdr:to>
        <xdr:sp macro="" textlink="">
          <xdr:nvSpPr>
            <xdr:cNvPr id="1077" name="Object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78" name="Object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10</xdr:col>
          <xdr:colOff>523875</xdr:colOff>
          <xdr:row>129</xdr:row>
          <xdr:rowOff>381000</xdr:rowOff>
        </xdr:to>
        <xdr:sp macro="" textlink="">
          <xdr:nvSpPr>
            <xdr:cNvPr id="1079" name="Object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80" name="Object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9525</xdr:rowOff>
        </xdr:to>
        <xdr:sp macro="" textlink="">
          <xdr:nvSpPr>
            <xdr:cNvPr id="1082" name="Object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83" name="Object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84" name="Object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085" name="Object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9525</xdr:rowOff>
        </xdr:to>
        <xdr:sp macro="" textlink="">
          <xdr:nvSpPr>
            <xdr:cNvPr id="1086" name="Object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087" name="Object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9525</xdr:rowOff>
        </xdr:to>
        <xdr:sp macro="" textlink="">
          <xdr:nvSpPr>
            <xdr:cNvPr id="1088" name="Object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89" name="Object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090" name="Object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091" name="Object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92" name="Object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93" name="Object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9525</xdr:rowOff>
        </xdr:to>
        <xdr:sp macro="" textlink="">
          <xdr:nvSpPr>
            <xdr:cNvPr id="1094" name="Object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95" name="Object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096" name="Object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097" name="Object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9525</xdr:rowOff>
        </xdr:to>
        <xdr:sp macro="" textlink="">
          <xdr:nvSpPr>
            <xdr:cNvPr id="1098" name="Object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099" name="Object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9525</xdr:rowOff>
        </xdr:to>
        <xdr:sp macro="" textlink="">
          <xdr:nvSpPr>
            <xdr:cNvPr id="1100" name="Object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128</xdr:row>
          <xdr:rowOff>371475</xdr:rowOff>
        </xdr:to>
        <xdr:sp macro="" textlink="">
          <xdr:nvSpPr>
            <xdr:cNvPr id="1101" name="Object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102" name="Object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10</xdr:col>
          <xdr:colOff>523875</xdr:colOff>
          <xdr:row>129</xdr:row>
          <xdr:rowOff>0</xdr:rowOff>
        </xdr:to>
        <xdr:sp macro="" textlink="">
          <xdr:nvSpPr>
            <xdr:cNvPr id="1103" name="Object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171236</xdr:colOff>
      <xdr:row>2</xdr:row>
      <xdr:rowOff>34249</xdr:rowOff>
    </xdr:from>
    <xdr:to>
      <xdr:col>6</xdr:col>
      <xdr:colOff>68494</xdr:colOff>
      <xdr:row>2</xdr:row>
      <xdr:rowOff>34249</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2671281" y="1378451"/>
          <a:ext cx="166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http://113.160.181.99:8080/mail/tulv.langchanh.nsf/str/B5E1F4D6FB227B1347257B7D0009FD12/$file/DANH%20S&#193;CH%20H&#7896;%20NGH&#200;O%20RTHEO%20Q&#272;%20227%20N&#258;M%20201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2"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2"/>
  <sheetViews>
    <sheetView tabSelected="1" zoomScale="89" zoomScaleNormal="89" workbookViewId="0">
      <selection activeCell="L5" sqref="L5"/>
    </sheetView>
  </sheetViews>
  <sheetFormatPr defaultColWidth="9.140625" defaultRowHeight="12.75" x14ac:dyDescent="0.2"/>
  <cols>
    <col min="1" max="1" width="4.85546875" style="104" customWidth="1"/>
    <col min="2" max="2" width="20.7109375" style="105" customWidth="1"/>
    <col min="3" max="3" width="10.85546875" style="106" customWidth="1"/>
    <col min="4" max="4" width="9" style="106" bestFit="1" customWidth="1"/>
    <col min="5" max="5" width="7.5703125" style="126" customWidth="1"/>
    <col min="6" max="6" width="9.28515625" style="56" customWidth="1"/>
    <col min="7" max="7" width="9" style="56" bestFit="1" customWidth="1"/>
    <col min="8" max="8" width="9" style="107" bestFit="1" customWidth="1"/>
    <col min="9" max="9" width="9" style="107" customWidth="1"/>
    <col min="10" max="10" width="9.28515625" style="107" customWidth="1"/>
    <col min="11" max="11" width="9.28515625" style="56" customWidth="1"/>
    <col min="12" max="195" width="9.28515625" style="56" bestFit="1" customWidth="1"/>
    <col min="196" max="16384" width="9.140625" style="56"/>
  </cols>
  <sheetData>
    <row r="1" spans="1:11" s="96" customFormat="1" ht="18.75" x14ac:dyDescent="0.3">
      <c r="A1" s="128" t="s">
        <v>137</v>
      </c>
      <c r="B1" s="128"/>
      <c r="C1" s="128"/>
      <c r="D1" s="128"/>
      <c r="E1" s="128"/>
      <c r="F1" s="128"/>
      <c r="G1" s="128"/>
      <c r="H1" s="128"/>
      <c r="I1" s="128"/>
      <c r="J1" s="128"/>
    </row>
    <row r="2" spans="1:11" s="1" customFormat="1" ht="88.5" customHeight="1" x14ac:dyDescent="0.25">
      <c r="A2" s="131" t="s">
        <v>141</v>
      </c>
      <c r="B2" s="131"/>
      <c r="C2" s="131"/>
      <c r="D2" s="131"/>
      <c r="E2" s="131"/>
      <c r="F2" s="131"/>
      <c r="G2" s="131"/>
      <c r="H2" s="131"/>
      <c r="I2" s="131"/>
      <c r="J2" s="131"/>
    </row>
    <row r="3" spans="1:11" s="1" customFormat="1" ht="12.6" customHeight="1" x14ac:dyDescent="0.25">
      <c r="A3" s="2"/>
      <c r="B3" s="3"/>
      <c r="C3" s="3"/>
      <c r="D3" s="3"/>
      <c r="E3" s="108"/>
      <c r="F3" s="3"/>
      <c r="G3" s="3"/>
      <c r="H3" s="3"/>
      <c r="I3" s="3"/>
      <c r="J3" s="3"/>
    </row>
    <row r="4" spans="1:11" ht="63" customHeight="1" x14ac:dyDescent="0.2">
      <c r="A4" s="132" t="s">
        <v>0</v>
      </c>
      <c r="B4" s="134" t="s">
        <v>1</v>
      </c>
      <c r="C4" s="136" t="s">
        <v>138</v>
      </c>
      <c r="D4" s="137"/>
      <c r="E4" s="138"/>
      <c r="F4" s="136" t="s">
        <v>138</v>
      </c>
      <c r="G4" s="137"/>
      <c r="H4" s="138"/>
      <c r="I4" s="139" t="s">
        <v>139</v>
      </c>
      <c r="J4" s="140" t="s">
        <v>140</v>
      </c>
    </row>
    <row r="5" spans="1:11" ht="100.5" customHeight="1" x14ac:dyDescent="0.2">
      <c r="A5" s="133"/>
      <c r="B5" s="135"/>
      <c r="C5" s="4" t="s">
        <v>2</v>
      </c>
      <c r="D5" s="4" t="s">
        <v>3</v>
      </c>
      <c r="E5" s="109" t="s">
        <v>4</v>
      </c>
      <c r="F5" s="4" t="s">
        <v>5</v>
      </c>
      <c r="G5" s="4" t="s">
        <v>3</v>
      </c>
      <c r="H5" s="68" t="s">
        <v>4</v>
      </c>
      <c r="I5" s="139"/>
      <c r="J5" s="140"/>
    </row>
    <row r="6" spans="1:11" s="97" customFormat="1" ht="14.25" customHeight="1" x14ac:dyDescent="0.25">
      <c r="A6" s="5" t="s">
        <v>6</v>
      </c>
      <c r="B6" s="6" t="s">
        <v>7</v>
      </c>
      <c r="C6" s="5">
        <v>1</v>
      </c>
      <c r="D6" s="5">
        <v>2</v>
      </c>
      <c r="E6" s="5">
        <v>3</v>
      </c>
      <c r="F6" s="5">
        <v>4</v>
      </c>
      <c r="G6" s="5">
        <v>5</v>
      </c>
      <c r="H6" s="5">
        <v>6</v>
      </c>
      <c r="I6" s="5"/>
      <c r="J6" s="110" t="s">
        <v>8</v>
      </c>
    </row>
    <row r="7" spans="1:11" s="98" customFormat="1" ht="57" customHeight="1" x14ac:dyDescent="0.2">
      <c r="A7" s="7" t="s">
        <v>9</v>
      </c>
      <c r="B7" s="6" t="s">
        <v>10</v>
      </c>
      <c r="C7" s="8">
        <f>C8+C10+C14+C17+C21+C25+C28+C31+C33+C36+C43+C47+C52+C55+C60+C77+C79+C84+C94+C98+C103+C107+C111+C114+C116+C119+C125+C127+C132+C137+C139+C141</f>
        <v>637276</v>
      </c>
      <c r="D7" s="8">
        <f>D8+D10+D14+D17+D21+D25+D28+D31+D33+D36+D43+D47+D52+D55+D60+D77+D79+D84+D94+D98+D103+D107+D111+D114+D116+D119+D125+D127+D132+D137+D139+D141</f>
        <v>285883</v>
      </c>
      <c r="E7" s="69"/>
      <c r="F7" s="8">
        <f>F8+F10+F14+F17+F21+F25+F28+F31+F33+F36+F43+F47+F52+F55+F60+F77+F79+F84+F94+F98+F103+F107+F111+F114+F116+F119+F125+F127+F132+F137+F139+F141</f>
        <v>669923.92499999993</v>
      </c>
      <c r="G7" s="8">
        <f>G8+G10+G14+G17+G21+G25+G28+G31+G33+G36+G43+G47+G52+G55+G60+G77+G79+G84+G94+G98+G103+G107+G111+G114+G116+G119+G125+G127+G132+G137+G139+G141</f>
        <v>283858</v>
      </c>
      <c r="H7" s="69"/>
      <c r="I7" s="7" t="s">
        <v>11</v>
      </c>
      <c r="J7" s="69"/>
    </row>
    <row r="8" spans="1:11" s="100" customFormat="1" ht="30.75" customHeight="1" x14ac:dyDescent="0.25">
      <c r="A8" s="5">
        <v>1</v>
      </c>
      <c r="B8" s="40" t="s">
        <v>12</v>
      </c>
      <c r="C8" s="9">
        <f>C9</f>
        <v>2789</v>
      </c>
      <c r="D8" s="9">
        <f t="shared" ref="D8" si="0">D9</f>
        <v>1992</v>
      </c>
      <c r="E8" s="70">
        <f t="shared" ref="E8:E10" si="1">D8/C8</f>
        <v>0.71423449264969519</v>
      </c>
      <c r="F8" s="9">
        <f t="shared" ref="F8:G8" si="2">F9</f>
        <v>2426</v>
      </c>
      <c r="G8" s="9">
        <f t="shared" si="2"/>
        <v>1792</v>
      </c>
      <c r="H8" s="70">
        <f t="shared" ref="H8:H71" si="3">G8/F8</f>
        <v>0.73866446826051113</v>
      </c>
      <c r="I8" s="71" t="s">
        <v>13</v>
      </c>
      <c r="J8" s="70">
        <f>H8-E8</f>
        <v>2.4429975610815946E-2</v>
      </c>
      <c r="K8" s="99"/>
    </row>
    <row r="9" spans="1:11" s="101" customFormat="1" ht="30.75" customHeight="1" x14ac:dyDescent="0.25">
      <c r="A9" s="10"/>
      <c r="B9" s="11" t="s">
        <v>14</v>
      </c>
      <c r="C9" s="72">
        <v>2789</v>
      </c>
      <c r="D9" s="72">
        <v>1992</v>
      </c>
      <c r="E9" s="73">
        <f t="shared" si="1"/>
        <v>0.71423449264969519</v>
      </c>
      <c r="F9" s="12">
        <v>2426</v>
      </c>
      <c r="G9" s="12">
        <v>1792</v>
      </c>
      <c r="H9" s="73">
        <f t="shared" si="3"/>
        <v>0.73866446826051113</v>
      </c>
      <c r="I9" s="45"/>
      <c r="J9" s="73"/>
    </row>
    <row r="10" spans="1:11" s="100" customFormat="1" ht="30.75" customHeight="1" x14ac:dyDescent="0.25">
      <c r="A10" s="5">
        <v>2</v>
      </c>
      <c r="B10" s="74" t="s">
        <v>15</v>
      </c>
      <c r="C10" s="9">
        <f>SUM(C11:C13)</f>
        <v>2045</v>
      </c>
      <c r="D10" s="9">
        <f t="shared" ref="D10" si="4">SUM(D11:D13)</f>
        <v>720</v>
      </c>
      <c r="E10" s="70">
        <f t="shared" si="1"/>
        <v>0.35207823960880197</v>
      </c>
      <c r="F10" s="9">
        <f t="shared" ref="F10:G10" si="5">SUM(F11:F13)</f>
        <v>1975</v>
      </c>
      <c r="G10" s="9">
        <f t="shared" si="5"/>
        <v>755</v>
      </c>
      <c r="H10" s="70">
        <f t="shared" si="3"/>
        <v>0.38227848101265821</v>
      </c>
      <c r="I10" s="71" t="s">
        <v>13</v>
      </c>
      <c r="J10" s="70">
        <f>H10-E10</f>
        <v>3.0200241403856243E-2</v>
      </c>
      <c r="K10" s="102"/>
    </row>
    <row r="11" spans="1:11" s="101" customFormat="1" ht="30.75" customHeight="1" x14ac:dyDescent="0.25">
      <c r="A11" s="13">
        <v>1</v>
      </c>
      <c r="B11" s="14" t="s">
        <v>16</v>
      </c>
      <c r="C11" s="12">
        <v>159</v>
      </c>
      <c r="D11" s="12">
        <v>100</v>
      </c>
      <c r="E11" s="73">
        <f>D11/C11</f>
        <v>0.62893081761006286</v>
      </c>
      <c r="F11" s="12">
        <v>166</v>
      </c>
      <c r="G11" s="12">
        <v>122</v>
      </c>
      <c r="H11" s="73">
        <f t="shared" si="3"/>
        <v>0.73493975903614461</v>
      </c>
      <c r="I11" s="45"/>
      <c r="J11" s="73"/>
    </row>
    <row r="12" spans="1:11" s="113" customFormat="1" ht="30.75" customHeight="1" x14ac:dyDescent="0.25">
      <c r="A12" s="10">
        <v>2</v>
      </c>
      <c r="B12" s="15" t="s">
        <v>17</v>
      </c>
      <c r="C12" s="111">
        <v>46</v>
      </c>
      <c r="D12" s="111">
        <v>29</v>
      </c>
      <c r="E12" s="112">
        <v>63.530831422710264</v>
      </c>
      <c r="F12" s="16">
        <v>48</v>
      </c>
      <c r="G12" s="16">
        <v>31</v>
      </c>
      <c r="H12" s="73">
        <f t="shared" si="3"/>
        <v>0.64583333333333337</v>
      </c>
      <c r="I12" s="45"/>
      <c r="J12" s="73"/>
    </row>
    <row r="13" spans="1:11" s="18" customFormat="1" ht="30.75" customHeight="1" x14ac:dyDescent="0.25">
      <c r="A13" s="13">
        <v>3</v>
      </c>
      <c r="B13" s="15" t="s">
        <v>18</v>
      </c>
      <c r="C13" s="22">
        <v>1840</v>
      </c>
      <c r="D13" s="22">
        <v>591</v>
      </c>
      <c r="E13" s="73">
        <f t="shared" ref="E13:E14" si="6">D13/C13</f>
        <v>0.32119565217391305</v>
      </c>
      <c r="F13" s="17">
        <v>1761</v>
      </c>
      <c r="G13" s="17">
        <v>602</v>
      </c>
      <c r="H13" s="73">
        <f t="shared" si="3"/>
        <v>0.34185122089721748</v>
      </c>
      <c r="I13" s="45"/>
      <c r="J13" s="73"/>
    </row>
    <row r="14" spans="1:11" s="100" customFormat="1" ht="30.75" customHeight="1" x14ac:dyDescent="0.25">
      <c r="A14" s="5">
        <v>3</v>
      </c>
      <c r="B14" s="74" t="s">
        <v>19</v>
      </c>
      <c r="C14" s="9">
        <f>SUM(C15:C16)</f>
        <v>2176</v>
      </c>
      <c r="D14" s="9">
        <f t="shared" ref="D14" si="7">SUM(D15:D16)</f>
        <v>942</v>
      </c>
      <c r="E14" s="70">
        <f t="shared" si="6"/>
        <v>0.4329044117647059</v>
      </c>
      <c r="F14" s="9">
        <f t="shared" ref="F14:G14" si="8">SUM(F15:F16)</f>
        <v>2386</v>
      </c>
      <c r="G14" s="9">
        <f t="shared" si="8"/>
        <v>1132</v>
      </c>
      <c r="H14" s="70">
        <f t="shared" si="3"/>
        <v>0.47443419949706622</v>
      </c>
      <c r="I14" s="71" t="s">
        <v>13</v>
      </c>
      <c r="J14" s="70">
        <f>H14-E14</f>
        <v>4.1529787732360324E-2</v>
      </c>
      <c r="K14" s="99"/>
    </row>
    <row r="15" spans="1:11" s="101" customFormat="1" ht="30.75" customHeight="1" x14ac:dyDescent="0.25">
      <c r="A15" s="19">
        <v>1</v>
      </c>
      <c r="B15" s="14" t="s">
        <v>16</v>
      </c>
      <c r="C15" s="12">
        <v>2093</v>
      </c>
      <c r="D15" s="12">
        <v>912</v>
      </c>
      <c r="E15" s="73">
        <f>D15/C15</f>
        <v>0.43573817486860966</v>
      </c>
      <c r="F15" s="12">
        <v>2306</v>
      </c>
      <c r="G15" s="12">
        <v>1089</v>
      </c>
      <c r="H15" s="73">
        <f t="shared" si="3"/>
        <v>0.47224631396357331</v>
      </c>
      <c r="I15" s="45"/>
      <c r="J15" s="73"/>
    </row>
    <row r="16" spans="1:11" s="18" customFormat="1" ht="30.75" customHeight="1" x14ac:dyDescent="0.25">
      <c r="A16" s="20">
        <v>2</v>
      </c>
      <c r="B16" s="15" t="s">
        <v>18</v>
      </c>
      <c r="C16" s="22">
        <v>83</v>
      </c>
      <c r="D16" s="22">
        <v>30</v>
      </c>
      <c r="E16" s="73">
        <f t="shared" ref="E16:E52" si="9">D16/C16</f>
        <v>0.36144578313253012</v>
      </c>
      <c r="F16" s="17">
        <v>80</v>
      </c>
      <c r="G16" s="17">
        <v>43</v>
      </c>
      <c r="H16" s="73">
        <f t="shared" si="3"/>
        <v>0.53749999999999998</v>
      </c>
      <c r="I16" s="45"/>
      <c r="J16" s="73"/>
    </row>
    <row r="17" spans="1:11" s="100" customFormat="1" ht="30.75" customHeight="1" x14ac:dyDescent="0.25">
      <c r="A17" s="5">
        <v>4</v>
      </c>
      <c r="B17" s="40" t="s">
        <v>20</v>
      </c>
      <c r="C17" s="9">
        <f>SUM(C18:C20)</f>
        <v>2916</v>
      </c>
      <c r="D17" s="9">
        <f t="shared" ref="D17" si="10">SUM(D18:D20)</f>
        <v>1584</v>
      </c>
      <c r="E17" s="70">
        <f t="shared" si="9"/>
        <v>0.54320987654320985</v>
      </c>
      <c r="F17" s="9">
        <f t="shared" ref="F17:G17" si="11">SUM(F18:F20)</f>
        <v>3140</v>
      </c>
      <c r="G17" s="9">
        <f t="shared" si="11"/>
        <v>1179</v>
      </c>
      <c r="H17" s="70">
        <f t="shared" si="3"/>
        <v>0.37547770700636945</v>
      </c>
      <c r="I17" s="71" t="s">
        <v>13</v>
      </c>
      <c r="J17" s="70">
        <f>H17-E17</f>
        <v>-0.16773216953684039</v>
      </c>
    </row>
    <row r="18" spans="1:11" s="21" customFormat="1" ht="30.75" customHeight="1" x14ac:dyDescent="0.25">
      <c r="A18" s="20">
        <v>1</v>
      </c>
      <c r="B18" s="11" t="s">
        <v>14</v>
      </c>
      <c r="C18" s="22">
        <v>49</v>
      </c>
      <c r="D18" s="22">
        <v>34</v>
      </c>
      <c r="E18" s="73">
        <f t="shared" si="9"/>
        <v>0.69387755102040816</v>
      </c>
      <c r="F18" s="12">
        <v>52</v>
      </c>
      <c r="G18" s="12">
        <v>16</v>
      </c>
      <c r="H18" s="73">
        <f t="shared" si="3"/>
        <v>0.30769230769230771</v>
      </c>
      <c r="I18" s="45"/>
      <c r="J18" s="73"/>
    </row>
    <row r="19" spans="1:11" s="113" customFormat="1" ht="30.75" customHeight="1" x14ac:dyDescent="0.25">
      <c r="A19" s="10">
        <v>2</v>
      </c>
      <c r="B19" s="15" t="s">
        <v>17</v>
      </c>
      <c r="C19" s="22">
        <v>1094</v>
      </c>
      <c r="D19" s="22">
        <v>633</v>
      </c>
      <c r="E19" s="73">
        <f t="shared" si="9"/>
        <v>0.57861060329067637</v>
      </c>
      <c r="F19" s="22">
        <v>1241</v>
      </c>
      <c r="G19" s="22">
        <v>630</v>
      </c>
      <c r="H19" s="73">
        <f t="shared" si="3"/>
        <v>0.50765511684125708</v>
      </c>
      <c r="I19" s="45"/>
      <c r="J19" s="73"/>
    </row>
    <row r="20" spans="1:11" s="18" customFormat="1" ht="30.75" customHeight="1" x14ac:dyDescent="0.25">
      <c r="A20" s="20">
        <v>3</v>
      </c>
      <c r="B20" s="15" t="s">
        <v>21</v>
      </c>
      <c r="C20" s="22">
        <v>1773</v>
      </c>
      <c r="D20" s="22">
        <v>917</v>
      </c>
      <c r="E20" s="73">
        <f t="shared" si="9"/>
        <v>0.51720248166948679</v>
      </c>
      <c r="F20" s="23">
        <v>1847</v>
      </c>
      <c r="G20" s="23">
        <v>533</v>
      </c>
      <c r="H20" s="73">
        <f t="shared" si="3"/>
        <v>0.28857606930157009</v>
      </c>
      <c r="I20" s="45"/>
      <c r="J20" s="73"/>
    </row>
    <row r="21" spans="1:11" s="100" customFormat="1" ht="30.75" customHeight="1" x14ac:dyDescent="0.25">
      <c r="A21" s="5">
        <v>5</v>
      </c>
      <c r="B21" s="40" t="s">
        <v>22</v>
      </c>
      <c r="C21" s="9">
        <f>SUM(C22:C24)</f>
        <v>4933</v>
      </c>
      <c r="D21" s="9">
        <f t="shared" ref="D21" si="12">SUM(D22:D24)</f>
        <v>1971</v>
      </c>
      <c r="E21" s="70">
        <f t="shared" si="9"/>
        <v>0.39955402392053518</v>
      </c>
      <c r="F21" s="9">
        <f t="shared" ref="F21:G21" si="13">SUM(F22:F24)</f>
        <v>5204</v>
      </c>
      <c r="G21" s="9">
        <f t="shared" si="13"/>
        <v>2491</v>
      </c>
      <c r="H21" s="70">
        <f t="shared" si="3"/>
        <v>0.47867025365103766</v>
      </c>
      <c r="I21" s="71" t="s">
        <v>13</v>
      </c>
      <c r="J21" s="70">
        <f>H21-E21</f>
        <v>7.9116229730502474E-2</v>
      </c>
    </row>
    <row r="22" spans="1:11" s="21" customFormat="1" ht="30.75" customHeight="1" x14ac:dyDescent="0.25">
      <c r="A22" s="20">
        <v>1</v>
      </c>
      <c r="B22" s="11" t="s">
        <v>14</v>
      </c>
      <c r="C22" s="22">
        <v>2848</v>
      </c>
      <c r="D22" s="22">
        <v>973</v>
      </c>
      <c r="E22" s="73">
        <f t="shared" si="9"/>
        <v>0.3416432584269663</v>
      </c>
      <c r="F22" s="12">
        <v>3727</v>
      </c>
      <c r="G22" s="12">
        <v>1726</v>
      </c>
      <c r="H22" s="73">
        <f t="shared" si="3"/>
        <v>0.46310705661389856</v>
      </c>
      <c r="I22" s="45"/>
      <c r="J22" s="73"/>
    </row>
    <row r="23" spans="1:11" s="113" customFormat="1" ht="30.75" customHeight="1" x14ac:dyDescent="0.25">
      <c r="A23" s="10">
        <v>2</v>
      </c>
      <c r="B23" s="15" t="s">
        <v>17</v>
      </c>
      <c r="C23" s="22">
        <v>1255</v>
      </c>
      <c r="D23" s="22">
        <v>673</v>
      </c>
      <c r="E23" s="73">
        <f t="shared" si="9"/>
        <v>0.53625498007968131</v>
      </c>
      <c r="F23" s="16">
        <v>869</v>
      </c>
      <c r="G23" s="16">
        <v>486</v>
      </c>
      <c r="H23" s="73">
        <f t="shared" si="3"/>
        <v>0.55926352128883772</v>
      </c>
      <c r="I23" s="45"/>
      <c r="J23" s="73"/>
    </row>
    <row r="24" spans="1:11" s="18" customFormat="1" ht="30.75" customHeight="1" x14ac:dyDescent="0.25">
      <c r="A24" s="20">
        <v>3</v>
      </c>
      <c r="B24" s="15" t="s">
        <v>18</v>
      </c>
      <c r="C24" s="22">
        <v>830</v>
      </c>
      <c r="D24" s="22">
        <v>325</v>
      </c>
      <c r="E24" s="73">
        <f t="shared" si="9"/>
        <v>0.39156626506024095</v>
      </c>
      <c r="F24" s="17">
        <v>608</v>
      </c>
      <c r="G24" s="17">
        <v>279</v>
      </c>
      <c r="H24" s="73">
        <f t="shared" si="3"/>
        <v>0.45888157894736842</v>
      </c>
      <c r="I24" s="45"/>
      <c r="J24" s="73"/>
    </row>
    <row r="25" spans="1:11" s="100" customFormat="1" ht="30.75" customHeight="1" x14ac:dyDescent="0.25">
      <c r="A25" s="5">
        <v>6</v>
      </c>
      <c r="B25" s="55" t="s">
        <v>23</v>
      </c>
      <c r="C25" s="9">
        <f>SUM(C26:C27)</f>
        <v>6084</v>
      </c>
      <c r="D25" s="9">
        <f t="shared" ref="D25" si="14">SUM(D26:D27)</f>
        <v>4055</v>
      </c>
      <c r="E25" s="70">
        <f t="shared" si="9"/>
        <v>0.66650230111768571</v>
      </c>
      <c r="F25" s="9">
        <f t="shared" ref="F25:G25" si="15">SUM(F26:F27)</f>
        <v>6393</v>
      </c>
      <c r="G25" s="9">
        <f t="shared" si="15"/>
        <v>3098</v>
      </c>
      <c r="H25" s="70">
        <f t="shared" si="3"/>
        <v>0.48459252307211009</v>
      </c>
      <c r="I25" s="71" t="s">
        <v>13</v>
      </c>
      <c r="J25" s="70">
        <f>H25-E25</f>
        <v>-0.18190977804557562</v>
      </c>
    </row>
    <row r="26" spans="1:11" s="18" customFormat="1" ht="30.75" customHeight="1" x14ac:dyDescent="0.25">
      <c r="A26" s="20">
        <v>1</v>
      </c>
      <c r="B26" s="15" t="s">
        <v>21</v>
      </c>
      <c r="C26" s="22">
        <v>5645</v>
      </c>
      <c r="D26" s="22">
        <v>3686</v>
      </c>
      <c r="E26" s="73">
        <f t="shared" si="9"/>
        <v>0.65296722763507531</v>
      </c>
      <c r="F26" s="23">
        <v>5905</v>
      </c>
      <c r="G26" s="23">
        <v>2731</v>
      </c>
      <c r="H26" s="73">
        <f t="shared" si="3"/>
        <v>0.46248941574936492</v>
      </c>
      <c r="I26" s="45"/>
      <c r="J26" s="73"/>
    </row>
    <row r="27" spans="1:11" s="113" customFormat="1" ht="30.75" customHeight="1" x14ac:dyDescent="0.25">
      <c r="A27" s="10">
        <v>2</v>
      </c>
      <c r="B27" s="15" t="s">
        <v>17</v>
      </c>
      <c r="C27" s="22">
        <v>439</v>
      </c>
      <c r="D27" s="22">
        <v>369</v>
      </c>
      <c r="E27" s="73">
        <f t="shared" si="9"/>
        <v>0.84054669703872442</v>
      </c>
      <c r="F27" s="22">
        <v>488</v>
      </c>
      <c r="G27" s="22">
        <v>367</v>
      </c>
      <c r="H27" s="73">
        <f t="shared" si="3"/>
        <v>0.75204918032786883</v>
      </c>
      <c r="I27" s="45"/>
      <c r="J27" s="73"/>
    </row>
    <row r="28" spans="1:11" s="100" customFormat="1" ht="30.75" customHeight="1" x14ac:dyDescent="0.25">
      <c r="A28" s="5">
        <v>7</v>
      </c>
      <c r="B28" s="75" t="s">
        <v>24</v>
      </c>
      <c r="C28" s="9">
        <f>SUM(C29:C30)</f>
        <v>9334</v>
      </c>
      <c r="D28" s="9">
        <f t="shared" ref="D28" si="16">SUM(D29:D30)</f>
        <v>4995</v>
      </c>
      <c r="E28" s="70">
        <f t="shared" si="9"/>
        <v>0.53514034711806302</v>
      </c>
      <c r="F28" s="9">
        <f t="shared" ref="F28:G28" si="17">SUM(F29:F30)</f>
        <v>9325</v>
      </c>
      <c r="G28" s="9">
        <f t="shared" si="17"/>
        <v>4611</v>
      </c>
      <c r="H28" s="70">
        <f t="shared" si="3"/>
        <v>0.49447721179624665</v>
      </c>
      <c r="I28" s="71" t="s">
        <v>13</v>
      </c>
      <c r="J28" s="70">
        <f>H28-E28</f>
        <v>-4.0663135321816368E-2</v>
      </c>
      <c r="K28" s="102"/>
    </row>
    <row r="29" spans="1:11" s="18" customFormat="1" ht="30.75" customHeight="1" x14ac:dyDescent="0.25">
      <c r="A29" s="20">
        <v>1</v>
      </c>
      <c r="B29" s="15" t="s">
        <v>25</v>
      </c>
      <c r="C29" s="76">
        <v>1259</v>
      </c>
      <c r="D29" s="76">
        <v>558</v>
      </c>
      <c r="E29" s="73">
        <f t="shared" si="9"/>
        <v>0.44320889594916602</v>
      </c>
      <c r="F29" s="17">
        <v>1276</v>
      </c>
      <c r="G29" s="17">
        <v>715</v>
      </c>
      <c r="H29" s="73">
        <f t="shared" si="3"/>
        <v>0.56034482758620685</v>
      </c>
      <c r="I29" s="45"/>
      <c r="J29" s="73"/>
    </row>
    <row r="30" spans="1:11" s="113" customFormat="1" ht="30.75" customHeight="1" x14ac:dyDescent="0.25">
      <c r="A30" s="10">
        <v>2</v>
      </c>
      <c r="B30" s="24" t="s">
        <v>26</v>
      </c>
      <c r="C30" s="35">
        <v>8075</v>
      </c>
      <c r="D30" s="35">
        <v>4437</v>
      </c>
      <c r="E30" s="73">
        <f>D30/C30</f>
        <v>0.54947368421052634</v>
      </c>
      <c r="F30" s="12">
        <v>8049</v>
      </c>
      <c r="G30" s="12">
        <v>3896</v>
      </c>
      <c r="H30" s="73">
        <f t="shared" si="3"/>
        <v>0.48403528388619704</v>
      </c>
      <c r="I30" s="45"/>
      <c r="J30" s="73"/>
    </row>
    <row r="31" spans="1:11" s="100" customFormat="1" ht="30.75" customHeight="1" x14ac:dyDescent="0.25">
      <c r="A31" s="5">
        <v>8</v>
      </c>
      <c r="B31" s="55" t="s">
        <v>27</v>
      </c>
      <c r="C31" s="9">
        <f>SUM(C32)</f>
        <v>4179</v>
      </c>
      <c r="D31" s="9">
        <f t="shared" ref="D31" si="18">SUM(D32)</f>
        <v>1756</v>
      </c>
      <c r="E31" s="70">
        <f t="shared" ref="E31" si="19">D31/C31</f>
        <v>0.42019621919119404</v>
      </c>
      <c r="F31" s="9">
        <f t="shared" ref="F31:G31" si="20">SUM(F32)</f>
        <v>4406</v>
      </c>
      <c r="G31" s="9">
        <f t="shared" si="20"/>
        <v>2298</v>
      </c>
      <c r="H31" s="70">
        <f t="shared" si="3"/>
        <v>0.52156150703586024</v>
      </c>
      <c r="I31" s="71" t="s">
        <v>13</v>
      </c>
      <c r="J31" s="70">
        <f>H31-E31</f>
        <v>0.1013652878446662</v>
      </c>
    </row>
    <row r="32" spans="1:11" s="18" customFormat="1" ht="30.75" customHeight="1" x14ac:dyDescent="0.25">
      <c r="A32" s="20">
        <v>1</v>
      </c>
      <c r="B32" s="15" t="s">
        <v>28</v>
      </c>
      <c r="C32" s="35">
        <v>4179</v>
      </c>
      <c r="D32" s="35">
        <v>1756</v>
      </c>
      <c r="E32" s="73">
        <f>D32/C32</f>
        <v>0.42019621919119404</v>
      </c>
      <c r="F32" s="23">
        <v>4406</v>
      </c>
      <c r="G32" s="23">
        <v>2298</v>
      </c>
      <c r="H32" s="73">
        <f t="shared" si="3"/>
        <v>0.52156150703586024</v>
      </c>
      <c r="I32" s="45"/>
      <c r="J32" s="73"/>
    </row>
    <row r="33" spans="1:11" s="100" customFormat="1" ht="30.75" customHeight="1" x14ac:dyDescent="0.25">
      <c r="A33" s="5">
        <v>9</v>
      </c>
      <c r="B33" s="55" t="s">
        <v>29</v>
      </c>
      <c r="C33" s="9">
        <f>SUM(C34:C35)</f>
        <v>14227</v>
      </c>
      <c r="D33" s="9">
        <f t="shared" ref="D33" si="21">SUM(D34:D35)</f>
        <v>5326</v>
      </c>
      <c r="E33" s="70">
        <f t="shared" ref="E33" si="22">D33/C33</f>
        <v>0.3743586139031419</v>
      </c>
      <c r="F33" s="9">
        <f t="shared" ref="F33:G33" si="23">SUM(F34:F35)</f>
        <v>17595</v>
      </c>
      <c r="G33" s="9">
        <f t="shared" si="23"/>
        <v>8158</v>
      </c>
      <c r="H33" s="70">
        <f t="shared" si="3"/>
        <v>0.46365444728616084</v>
      </c>
      <c r="I33" s="71" t="s">
        <v>13</v>
      </c>
      <c r="J33" s="70">
        <f>H33-E33</f>
        <v>8.9295833383018941E-2</v>
      </c>
    </row>
    <row r="34" spans="1:11" s="18" customFormat="1" ht="30.75" customHeight="1" x14ac:dyDescent="0.25">
      <c r="A34" s="20">
        <v>1</v>
      </c>
      <c r="B34" s="15" t="s">
        <v>30</v>
      </c>
      <c r="C34" s="22">
        <v>2139</v>
      </c>
      <c r="D34" s="22">
        <v>554</v>
      </c>
      <c r="E34" s="73">
        <f>D34/C34</f>
        <v>0.25899953249181862</v>
      </c>
      <c r="F34" s="23">
        <v>3109</v>
      </c>
      <c r="G34" s="23">
        <v>859</v>
      </c>
      <c r="H34" s="73">
        <f t="shared" si="3"/>
        <v>0.27629462849790931</v>
      </c>
      <c r="I34" s="45"/>
      <c r="J34" s="73"/>
    </row>
    <row r="35" spans="1:11" s="18" customFormat="1" ht="30.75" customHeight="1" x14ac:dyDescent="0.25">
      <c r="A35" s="20">
        <v>2</v>
      </c>
      <c r="B35" s="15" t="s">
        <v>25</v>
      </c>
      <c r="C35" s="76">
        <v>12088</v>
      </c>
      <c r="D35" s="76">
        <v>4772</v>
      </c>
      <c r="E35" s="73">
        <f t="shared" ref="E35:E36" si="24">D35/C35</f>
        <v>0.39477167438782262</v>
      </c>
      <c r="F35" s="17">
        <v>14486</v>
      </c>
      <c r="G35" s="17">
        <v>7299</v>
      </c>
      <c r="H35" s="73">
        <f t="shared" si="3"/>
        <v>0.50386580146348203</v>
      </c>
      <c r="I35" s="45"/>
      <c r="J35" s="73"/>
    </row>
    <row r="36" spans="1:11" s="100" customFormat="1" ht="30.75" customHeight="1" x14ac:dyDescent="0.25">
      <c r="A36" s="5">
        <v>10</v>
      </c>
      <c r="B36" s="40" t="s">
        <v>31</v>
      </c>
      <c r="C36" s="9">
        <f>SUM(C37:C42)</f>
        <v>16462</v>
      </c>
      <c r="D36" s="9">
        <f t="shared" ref="D36" si="25">SUM(D37:D42)</f>
        <v>9674</v>
      </c>
      <c r="E36" s="70">
        <f t="shared" si="24"/>
        <v>0.58765642084801362</v>
      </c>
      <c r="F36" s="9">
        <f t="shared" ref="F36:G36" si="26">SUM(F37:F42)</f>
        <v>17165</v>
      </c>
      <c r="G36" s="9">
        <f t="shared" si="26"/>
        <v>9617</v>
      </c>
      <c r="H36" s="70">
        <f t="shared" si="3"/>
        <v>0.56026798718322168</v>
      </c>
      <c r="I36" s="71" t="s">
        <v>13</v>
      </c>
      <c r="J36" s="70">
        <f>H36-E36</f>
        <v>-2.7388433664791934E-2</v>
      </c>
    </row>
    <row r="37" spans="1:11" s="21" customFormat="1" ht="30.75" customHeight="1" x14ac:dyDescent="0.25">
      <c r="A37" s="20">
        <v>1</v>
      </c>
      <c r="B37" s="11" t="s">
        <v>14</v>
      </c>
      <c r="C37" s="22">
        <v>707</v>
      </c>
      <c r="D37" s="22">
        <v>315</v>
      </c>
      <c r="E37" s="73">
        <f>D37/C37</f>
        <v>0.44554455445544555</v>
      </c>
      <c r="F37" s="12">
        <v>544</v>
      </c>
      <c r="G37" s="12">
        <v>138</v>
      </c>
      <c r="H37" s="73">
        <f t="shared" si="3"/>
        <v>0.25367647058823528</v>
      </c>
      <c r="I37" s="45"/>
      <c r="J37" s="73"/>
    </row>
    <row r="38" spans="1:11" s="113" customFormat="1" ht="30.75" customHeight="1" x14ac:dyDescent="0.25">
      <c r="A38" s="10">
        <v>2</v>
      </c>
      <c r="B38" s="11" t="s">
        <v>32</v>
      </c>
      <c r="C38" s="22">
        <v>8489</v>
      </c>
      <c r="D38" s="22">
        <v>5173</v>
      </c>
      <c r="E38" s="73">
        <f t="shared" si="9"/>
        <v>0.60937684061726938</v>
      </c>
      <c r="F38" s="12">
        <v>8651</v>
      </c>
      <c r="G38" s="12">
        <v>5949</v>
      </c>
      <c r="H38" s="73">
        <f t="shared" si="3"/>
        <v>0.68766616576118367</v>
      </c>
      <c r="I38" s="45"/>
      <c r="J38" s="73"/>
    </row>
    <row r="39" spans="1:11" s="18" customFormat="1" ht="30.75" customHeight="1" x14ac:dyDescent="0.25">
      <c r="A39" s="20">
        <v>3</v>
      </c>
      <c r="B39" s="11" t="s">
        <v>33</v>
      </c>
      <c r="C39" s="12">
        <v>328</v>
      </c>
      <c r="D39" s="12">
        <v>153</v>
      </c>
      <c r="E39" s="73">
        <f>D39/C39</f>
        <v>0.46646341463414637</v>
      </c>
      <c r="F39" s="12">
        <v>347</v>
      </c>
      <c r="G39" s="12">
        <v>184</v>
      </c>
      <c r="H39" s="73">
        <f t="shared" si="3"/>
        <v>0.53025936599423629</v>
      </c>
      <c r="I39" s="45"/>
      <c r="J39" s="73"/>
    </row>
    <row r="40" spans="1:11" s="18" customFormat="1" ht="30.75" customHeight="1" x14ac:dyDescent="0.25">
      <c r="A40" s="10">
        <v>4</v>
      </c>
      <c r="B40" s="15" t="s">
        <v>21</v>
      </c>
      <c r="C40" s="22">
        <v>2884</v>
      </c>
      <c r="D40" s="22">
        <v>1652</v>
      </c>
      <c r="E40" s="73">
        <f>D40/C40</f>
        <v>0.57281553398058249</v>
      </c>
      <c r="F40" s="23">
        <v>3456</v>
      </c>
      <c r="G40" s="23">
        <v>1566</v>
      </c>
      <c r="H40" s="73">
        <f t="shared" si="3"/>
        <v>0.453125</v>
      </c>
      <c r="I40" s="45"/>
      <c r="J40" s="73"/>
    </row>
    <row r="41" spans="1:11" s="113" customFormat="1" ht="30.75" customHeight="1" x14ac:dyDescent="0.25">
      <c r="A41" s="20">
        <v>5</v>
      </c>
      <c r="B41" s="15" t="s">
        <v>17</v>
      </c>
      <c r="C41" s="22">
        <v>3836</v>
      </c>
      <c r="D41" s="22">
        <v>2197</v>
      </c>
      <c r="E41" s="73">
        <f t="shared" ref="E41:E43" si="27">D41/C41</f>
        <v>0.57273201251303441</v>
      </c>
      <c r="F41" s="22">
        <v>3939</v>
      </c>
      <c r="G41" s="22">
        <v>1627</v>
      </c>
      <c r="H41" s="73">
        <f t="shared" si="3"/>
        <v>0.41304899720741306</v>
      </c>
      <c r="I41" s="45"/>
      <c r="J41" s="73"/>
    </row>
    <row r="42" spans="1:11" s="114" customFormat="1" ht="30.75" customHeight="1" x14ac:dyDescent="0.25">
      <c r="A42" s="10">
        <v>6</v>
      </c>
      <c r="B42" s="15" t="s">
        <v>34</v>
      </c>
      <c r="C42" s="25">
        <v>218</v>
      </c>
      <c r="D42" s="25">
        <v>184</v>
      </c>
      <c r="E42" s="73">
        <f t="shared" si="27"/>
        <v>0.84403669724770647</v>
      </c>
      <c r="F42" s="25">
        <v>228</v>
      </c>
      <c r="G42" s="25">
        <v>153</v>
      </c>
      <c r="H42" s="73">
        <f t="shared" si="3"/>
        <v>0.67105263157894735</v>
      </c>
      <c r="I42" s="77"/>
      <c r="J42" s="73"/>
    </row>
    <row r="43" spans="1:11" s="100" customFormat="1" ht="30.75" customHeight="1" x14ac:dyDescent="0.3">
      <c r="A43" s="5">
        <v>11</v>
      </c>
      <c r="B43" s="40" t="s">
        <v>35</v>
      </c>
      <c r="C43" s="9">
        <f>SUM(C44:C46)</f>
        <v>19324</v>
      </c>
      <c r="D43" s="9">
        <f t="shared" ref="D43" si="28">SUM(D44:D46)</f>
        <v>9324</v>
      </c>
      <c r="E43" s="70">
        <f t="shared" si="27"/>
        <v>0.48250879735044505</v>
      </c>
      <c r="F43" s="9">
        <f t="shared" ref="F43:G43" si="29">SUM(F44:F46)</f>
        <v>22059</v>
      </c>
      <c r="G43" s="9">
        <f t="shared" si="29"/>
        <v>10337</v>
      </c>
      <c r="H43" s="70">
        <f t="shared" si="3"/>
        <v>0.46860691781132419</v>
      </c>
      <c r="I43" s="71" t="s">
        <v>13</v>
      </c>
      <c r="J43" s="70">
        <f>H43-E43</f>
        <v>-1.3901879539120865E-2</v>
      </c>
      <c r="K43" s="115"/>
    </row>
    <row r="44" spans="1:11" s="18" customFormat="1" ht="30.75" customHeight="1" x14ac:dyDescent="0.25">
      <c r="A44" s="10">
        <v>1</v>
      </c>
      <c r="B44" s="11" t="s">
        <v>36</v>
      </c>
      <c r="C44" s="22">
        <f>4357-153</f>
        <v>4204</v>
      </c>
      <c r="D44" s="22">
        <f>2768-105</f>
        <v>2663</v>
      </c>
      <c r="E44" s="73">
        <f>D44/C44</f>
        <v>0.63344433872502381</v>
      </c>
      <c r="F44" s="23">
        <v>4869</v>
      </c>
      <c r="G44" s="23">
        <v>2749</v>
      </c>
      <c r="H44" s="73">
        <f t="shared" si="3"/>
        <v>0.56459231875128368</v>
      </c>
      <c r="I44" s="45"/>
      <c r="J44" s="73"/>
    </row>
    <row r="45" spans="1:11" s="18" customFormat="1" ht="30.75" customHeight="1" x14ac:dyDescent="0.25">
      <c r="A45" s="20">
        <v>2</v>
      </c>
      <c r="B45" s="15" t="s">
        <v>30</v>
      </c>
      <c r="C45" s="22">
        <v>191</v>
      </c>
      <c r="D45" s="22">
        <v>48</v>
      </c>
      <c r="E45" s="73">
        <f>D45/C45</f>
        <v>0.2513089005235602</v>
      </c>
      <c r="F45" s="23">
        <v>168</v>
      </c>
      <c r="G45" s="23">
        <v>11</v>
      </c>
      <c r="H45" s="73">
        <f t="shared" si="3"/>
        <v>6.5476190476190479E-2</v>
      </c>
      <c r="I45" s="45"/>
      <c r="J45" s="73"/>
    </row>
    <row r="46" spans="1:11" s="18" customFormat="1" ht="30.75" customHeight="1" x14ac:dyDescent="0.25">
      <c r="A46" s="10">
        <v>3</v>
      </c>
      <c r="B46" s="15" t="s">
        <v>28</v>
      </c>
      <c r="C46" s="76">
        <v>14929</v>
      </c>
      <c r="D46" s="76">
        <v>6613</v>
      </c>
      <c r="E46" s="73">
        <f>D46/C46</f>
        <v>0.44296335990354346</v>
      </c>
      <c r="F46" s="23">
        <v>17022</v>
      </c>
      <c r="G46" s="23">
        <v>7577</v>
      </c>
      <c r="H46" s="73">
        <f t="shared" si="3"/>
        <v>0.44512983198214073</v>
      </c>
      <c r="I46" s="45"/>
      <c r="J46" s="73"/>
    </row>
    <row r="47" spans="1:11" s="100" customFormat="1" ht="30.75" customHeight="1" x14ac:dyDescent="0.25">
      <c r="A47" s="5">
        <v>12</v>
      </c>
      <c r="B47" s="40" t="s">
        <v>37</v>
      </c>
      <c r="C47" s="9">
        <f>SUM(C48:C51)</f>
        <v>20787</v>
      </c>
      <c r="D47" s="9">
        <f t="shared" ref="D47" si="30">SUM(D48:D51)</f>
        <v>9276</v>
      </c>
      <c r="E47" s="70">
        <f t="shared" ref="E47" si="31">D47/C47</f>
        <v>0.44624043873574831</v>
      </c>
      <c r="F47" s="9">
        <f t="shared" ref="F47:G47" si="32">SUM(F48:F51)</f>
        <v>24875</v>
      </c>
      <c r="G47" s="9">
        <f t="shared" si="32"/>
        <v>6859</v>
      </c>
      <c r="H47" s="70">
        <f t="shared" si="3"/>
        <v>0.2757386934673367</v>
      </c>
      <c r="I47" s="78"/>
      <c r="J47" s="70">
        <f>H47-E47</f>
        <v>-0.17050174526841161</v>
      </c>
    </row>
    <row r="48" spans="1:11" s="26" customFormat="1" ht="30.75" customHeight="1" x14ac:dyDescent="0.25">
      <c r="A48" s="20">
        <v>1</v>
      </c>
      <c r="B48" s="15" t="s">
        <v>38</v>
      </c>
      <c r="C48" s="23">
        <v>7275</v>
      </c>
      <c r="D48" s="23">
        <v>3241</v>
      </c>
      <c r="E48" s="73">
        <f t="shared" si="9"/>
        <v>0.44549828178694156</v>
      </c>
      <c r="F48" s="23">
        <v>10699</v>
      </c>
      <c r="G48" s="23">
        <v>2151</v>
      </c>
      <c r="H48" s="73">
        <f t="shared" si="3"/>
        <v>0.20104682680624358</v>
      </c>
      <c r="I48" s="45"/>
      <c r="J48" s="73"/>
    </row>
    <row r="49" spans="1:10" s="18" customFormat="1" ht="30.75" customHeight="1" x14ac:dyDescent="0.25">
      <c r="A49" s="20">
        <v>2</v>
      </c>
      <c r="B49" s="15" t="s">
        <v>25</v>
      </c>
      <c r="C49" s="76">
        <v>1421</v>
      </c>
      <c r="D49" s="76">
        <v>573</v>
      </c>
      <c r="E49" s="73">
        <f t="shared" si="9"/>
        <v>0.40323715693173823</v>
      </c>
      <c r="F49" s="17">
        <v>647</v>
      </c>
      <c r="G49" s="17">
        <v>167</v>
      </c>
      <c r="H49" s="73">
        <f t="shared" si="3"/>
        <v>0.25811437403400311</v>
      </c>
      <c r="I49" s="45"/>
      <c r="J49" s="73"/>
    </row>
    <row r="50" spans="1:10" s="31" customFormat="1" ht="30.75" customHeight="1" x14ac:dyDescent="0.25">
      <c r="A50" s="20">
        <v>3</v>
      </c>
      <c r="B50" s="15" t="s">
        <v>39</v>
      </c>
      <c r="C50" s="27">
        <f>11754-130</f>
        <v>11624</v>
      </c>
      <c r="D50" s="27">
        <f>5363-20</f>
        <v>5343</v>
      </c>
      <c r="E50" s="116">
        <f t="shared" si="9"/>
        <v>0.45965244322092225</v>
      </c>
      <c r="F50" s="20">
        <v>12783</v>
      </c>
      <c r="G50" s="27">
        <v>4434</v>
      </c>
      <c r="H50" s="73">
        <f t="shared" si="3"/>
        <v>0.34686693264491902</v>
      </c>
      <c r="I50" s="50"/>
      <c r="J50" s="73"/>
    </row>
    <row r="51" spans="1:10" s="18" customFormat="1" ht="30.75" customHeight="1" x14ac:dyDescent="0.25">
      <c r="A51" s="20">
        <v>4</v>
      </c>
      <c r="B51" s="15" t="s">
        <v>40</v>
      </c>
      <c r="C51" s="22">
        <v>467</v>
      </c>
      <c r="D51" s="22">
        <v>119</v>
      </c>
      <c r="E51" s="73">
        <f t="shared" si="9"/>
        <v>0.25481798715203424</v>
      </c>
      <c r="F51" s="17">
        <v>746</v>
      </c>
      <c r="G51" s="17">
        <v>107</v>
      </c>
      <c r="H51" s="73">
        <f t="shared" si="3"/>
        <v>0.14343163538873996</v>
      </c>
      <c r="I51" s="45"/>
      <c r="J51" s="73"/>
    </row>
    <row r="52" spans="1:10" s="100" customFormat="1" ht="30.75" customHeight="1" x14ac:dyDescent="0.25">
      <c r="A52" s="5">
        <v>13</v>
      </c>
      <c r="B52" s="40" t="s">
        <v>41</v>
      </c>
      <c r="C52" s="9">
        <f>SUM(C53:C54)</f>
        <v>23844</v>
      </c>
      <c r="D52" s="9">
        <f t="shared" ref="D52" si="33">SUM(D53:D54)</f>
        <v>10182</v>
      </c>
      <c r="E52" s="70">
        <f t="shared" si="9"/>
        <v>0.42702566683442378</v>
      </c>
      <c r="F52" s="9">
        <f t="shared" ref="F52:G52" si="34">SUM(F53:F54)</f>
        <v>25329</v>
      </c>
      <c r="G52" s="9">
        <f t="shared" si="34"/>
        <v>9172</v>
      </c>
      <c r="H52" s="70">
        <f t="shared" si="3"/>
        <v>0.36211457222946031</v>
      </c>
      <c r="I52" s="71" t="s">
        <v>13</v>
      </c>
      <c r="J52" s="70">
        <f>H52-E52</f>
        <v>-6.4911094604963471E-2</v>
      </c>
    </row>
    <row r="53" spans="1:10" s="18" customFormat="1" ht="50.25" customHeight="1" x14ac:dyDescent="0.25">
      <c r="A53" s="20">
        <v>1</v>
      </c>
      <c r="B53" s="28" t="s">
        <v>42</v>
      </c>
      <c r="C53" s="76">
        <v>13438</v>
      </c>
      <c r="D53" s="76">
        <v>5751</v>
      </c>
      <c r="E53" s="73">
        <f>D53/C53</f>
        <v>0.42796547105223992</v>
      </c>
      <c r="F53" s="12">
        <v>14387</v>
      </c>
      <c r="G53" s="12">
        <v>4891</v>
      </c>
      <c r="H53" s="73">
        <f t="shared" si="3"/>
        <v>0.33995968582748315</v>
      </c>
      <c r="I53" s="45"/>
      <c r="J53" s="73"/>
    </row>
    <row r="54" spans="1:10" s="21" customFormat="1" ht="30.75" customHeight="1" x14ac:dyDescent="0.25">
      <c r="A54" s="10">
        <v>2</v>
      </c>
      <c r="B54" s="11" t="s">
        <v>43</v>
      </c>
      <c r="C54" s="22">
        <v>10406</v>
      </c>
      <c r="D54" s="22">
        <v>4431</v>
      </c>
      <c r="E54" s="73">
        <f>D54/C54</f>
        <v>0.42581203152027675</v>
      </c>
      <c r="F54" s="22">
        <v>10942</v>
      </c>
      <c r="G54" s="22">
        <v>4281</v>
      </c>
      <c r="H54" s="73">
        <f t="shared" si="3"/>
        <v>0.3912447450191921</v>
      </c>
      <c r="I54" s="45"/>
      <c r="J54" s="73"/>
    </row>
    <row r="55" spans="1:10" s="100" customFormat="1" ht="30.75" customHeight="1" x14ac:dyDescent="0.25">
      <c r="A55" s="5">
        <v>14</v>
      </c>
      <c r="B55" s="75" t="s">
        <v>44</v>
      </c>
      <c r="C55" s="9">
        <f>SUM(C56:C59)</f>
        <v>42248</v>
      </c>
      <c r="D55" s="9">
        <f t="shared" ref="D55" si="35">SUM(D56:D59)</f>
        <v>18259</v>
      </c>
      <c r="E55" s="70">
        <f t="shared" ref="E55" si="36">D55/C55</f>
        <v>0.43218613898882785</v>
      </c>
      <c r="F55" s="9">
        <f t="shared" ref="F55:G55" si="37">SUM(F56:F59)</f>
        <v>38706.175000000003</v>
      </c>
      <c r="G55" s="9">
        <f t="shared" si="37"/>
        <v>12799</v>
      </c>
      <c r="H55" s="70">
        <f t="shared" si="3"/>
        <v>0.33067075214742864</v>
      </c>
      <c r="I55" s="78"/>
      <c r="J55" s="70">
        <f>H55-E55</f>
        <v>-0.10151538684139921</v>
      </c>
    </row>
    <row r="56" spans="1:10" s="18" customFormat="1" ht="30.75" customHeight="1" x14ac:dyDescent="0.25">
      <c r="A56" s="20">
        <v>1</v>
      </c>
      <c r="B56" s="15" t="s">
        <v>25</v>
      </c>
      <c r="C56" s="76">
        <v>9972</v>
      </c>
      <c r="D56" s="76">
        <v>5093</v>
      </c>
      <c r="E56" s="73">
        <f>D56/C56</f>
        <v>0.51073004412354595</v>
      </c>
      <c r="F56" s="17">
        <v>8654</v>
      </c>
      <c r="G56" s="17">
        <v>4470</v>
      </c>
      <c r="H56" s="73">
        <f t="shared" si="3"/>
        <v>0.5165241506817656</v>
      </c>
      <c r="I56" s="45"/>
      <c r="J56" s="73"/>
    </row>
    <row r="57" spans="1:10" s="67" customFormat="1" ht="30.75" customHeight="1" x14ac:dyDescent="0.25">
      <c r="A57" s="10">
        <v>2</v>
      </c>
      <c r="B57" s="11" t="s">
        <v>45</v>
      </c>
      <c r="C57" s="22">
        <v>25364</v>
      </c>
      <c r="D57" s="22">
        <v>10007</v>
      </c>
      <c r="E57" s="73">
        <f t="shared" ref="E57:E58" si="38">D57/C57</f>
        <v>0.39453556221416181</v>
      </c>
      <c r="F57" s="29">
        <v>22616</v>
      </c>
      <c r="G57" s="29">
        <v>5482</v>
      </c>
      <c r="H57" s="73">
        <f t="shared" si="3"/>
        <v>0.24239476476830563</v>
      </c>
      <c r="I57" s="50"/>
      <c r="J57" s="73"/>
    </row>
    <row r="58" spans="1:10" s="31" customFormat="1" ht="30.75" customHeight="1" x14ac:dyDescent="0.25">
      <c r="A58" s="20">
        <v>3</v>
      </c>
      <c r="B58" s="15" t="s">
        <v>46</v>
      </c>
      <c r="C58" s="35">
        <v>1520</v>
      </c>
      <c r="D58" s="12">
        <v>798</v>
      </c>
      <c r="E58" s="73">
        <f t="shared" si="38"/>
        <v>0.52500000000000002</v>
      </c>
      <c r="F58" s="30">
        <v>1644.175</v>
      </c>
      <c r="G58" s="17">
        <v>542</v>
      </c>
      <c r="H58" s="73">
        <f t="shared" si="3"/>
        <v>0.3296486079644807</v>
      </c>
      <c r="I58" s="50"/>
      <c r="J58" s="73"/>
    </row>
    <row r="59" spans="1:10" s="113" customFormat="1" ht="30.75" customHeight="1" x14ac:dyDescent="0.25">
      <c r="A59" s="10">
        <v>4</v>
      </c>
      <c r="B59" s="11" t="s">
        <v>26</v>
      </c>
      <c r="C59" s="79">
        <v>5392</v>
      </c>
      <c r="D59" s="79">
        <v>2361</v>
      </c>
      <c r="E59" s="73">
        <f>D59/C59</f>
        <v>0.43787091988130566</v>
      </c>
      <c r="F59" s="12">
        <v>5792</v>
      </c>
      <c r="G59" s="12">
        <v>2305</v>
      </c>
      <c r="H59" s="73">
        <f t="shared" si="3"/>
        <v>0.39796270718232046</v>
      </c>
      <c r="I59" s="45"/>
      <c r="J59" s="73"/>
    </row>
    <row r="60" spans="1:10" s="100" customFormat="1" ht="30.75" customHeight="1" x14ac:dyDescent="0.25">
      <c r="A60" s="5">
        <v>15</v>
      </c>
      <c r="B60" s="74" t="s">
        <v>47</v>
      </c>
      <c r="C60" s="9">
        <f>SUM(C61:C76)</f>
        <v>231167</v>
      </c>
      <c r="D60" s="9">
        <f t="shared" ref="D60" si="39">SUM(D61:D76)</f>
        <v>122507</v>
      </c>
      <c r="E60" s="70">
        <f t="shared" ref="E60" si="40">D60/C60</f>
        <v>0.52995020915615121</v>
      </c>
      <c r="F60" s="9">
        <f t="shared" ref="F60:G60" si="41">SUM(F61:F76)</f>
        <v>256075.29500000001</v>
      </c>
      <c r="G60" s="9">
        <f t="shared" si="41"/>
        <v>134435</v>
      </c>
      <c r="H60" s="70">
        <f t="shared" si="3"/>
        <v>0.52498231037867205</v>
      </c>
      <c r="I60" s="71" t="s">
        <v>13</v>
      </c>
      <c r="J60" s="70">
        <f>H60-E60</f>
        <v>-4.9678987774791628E-3</v>
      </c>
    </row>
    <row r="61" spans="1:10" s="101" customFormat="1" ht="30.75" customHeight="1" x14ac:dyDescent="0.25">
      <c r="A61" s="19">
        <v>1</v>
      </c>
      <c r="B61" s="14" t="s">
        <v>16</v>
      </c>
      <c r="C61" s="12">
        <v>52456</v>
      </c>
      <c r="D61" s="12">
        <v>27456</v>
      </c>
      <c r="E61" s="73">
        <f>D61/C61</f>
        <v>0.52341009608052458</v>
      </c>
      <c r="F61" s="12">
        <v>55645</v>
      </c>
      <c r="G61" s="12">
        <v>35488</v>
      </c>
      <c r="H61" s="73">
        <f t="shared" si="3"/>
        <v>0.63775721089046633</v>
      </c>
      <c r="I61" s="45"/>
      <c r="J61" s="73"/>
    </row>
    <row r="62" spans="1:10" s="26" customFormat="1" ht="30.75" customHeight="1" x14ac:dyDescent="0.25">
      <c r="A62" s="20">
        <v>2</v>
      </c>
      <c r="B62" s="15" t="s">
        <v>38</v>
      </c>
      <c r="C62" s="23">
        <v>4437</v>
      </c>
      <c r="D62" s="23">
        <v>3115</v>
      </c>
      <c r="E62" s="73">
        <f t="shared" ref="E62:E63" si="42">D62/C62</f>
        <v>0.70205093531665541</v>
      </c>
      <c r="F62" s="23">
        <v>5443</v>
      </c>
      <c r="G62" s="23">
        <v>1875</v>
      </c>
      <c r="H62" s="73">
        <f t="shared" si="3"/>
        <v>0.34447914752893627</v>
      </c>
      <c r="I62" s="45"/>
      <c r="J62" s="73"/>
    </row>
    <row r="63" spans="1:10" s="21" customFormat="1" ht="30.75" customHeight="1" x14ac:dyDescent="0.25">
      <c r="A63" s="19">
        <v>3</v>
      </c>
      <c r="B63" s="15" t="s">
        <v>14</v>
      </c>
      <c r="C63" s="22">
        <v>17994</v>
      </c>
      <c r="D63" s="22">
        <v>7464</v>
      </c>
      <c r="E63" s="73">
        <f t="shared" si="42"/>
        <v>0.4148049349783261</v>
      </c>
      <c r="F63" s="12">
        <v>21017</v>
      </c>
      <c r="G63" s="12">
        <v>9115</v>
      </c>
      <c r="H63" s="73">
        <f t="shared" si="3"/>
        <v>0.43369653137935954</v>
      </c>
      <c r="I63" s="45"/>
      <c r="J63" s="73"/>
    </row>
    <row r="64" spans="1:10" s="18" customFormat="1" ht="30.75" customHeight="1" x14ac:dyDescent="0.25">
      <c r="A64" s="20">
        <v>4</v>
      </c>
      <c r="B64" s="11" t="s">
        <v>33</v>
      </c>
      <c r="C64" s="12">
        <v>19151</v>
      </c>
      <c r="D64" s="12">
        <v>8638</v>
      </c>
      <c r="E64" s="73">
        <f>D64/C64</f>
        <v>0.4510469427183959</v>
      </c>
      <c r="F64" s="12">
        <v>21185</v>
      </c>
      <c r="G64" s="12">
        <v>10220</v>
      </c>
      <c r="H64" s="73">
        <f t="shared" si="3"/>
        <v>0.48241680434269529</v>
      </c>
      <c r="I64" s="45"/>
      <c r="J64" s="73"/>
    </row>
    <row r="65" spans="1:10" s="18" customFormat="1" ht="30.75" customHeight="1" x14ac:dyDescent="0.25">
      <c r="A65" s="19">
        <v>5</v>
      </c>
      <c r="B65" s="15" t="s">
        <v>21</v>
      </c>
      <c r="C65" s="22">
        <v>31591</v>
      </c>
      <c r="D65" s="22">
        <v>17671</v>
      </c>
      <c r="E65" s="73">
        <f>D65/C65</f>
        <v>0.55936817448007348</v>
      </c>
      <c r="F65" s="23">
        <v>37435</v>
      </c>
      <c r="G65" s="23">
        <v>15198</v>
      </c>
      <c r="H65" s="73">
        <f t="shared" si="3"/>
        <v>0.40598370508882065</v>
      </c>
      <c r="I65" s="45"/>
      <c r="J65" s="73"/>
    </row>
    <row r="66" spans="1:10" s="113" customFormat="1" ht="30.75" customHeight="1" x14ac:dyDescent="0.25">
      <c r="A66" s="20">
        <v>6</v>
      </c>
      <c r="B66" s="11" t="s">
        <v>48</v>
      </c>
      <c r="C66" s="76">
        <v>1742</v>
      </c>
      <c r="D66" s="76">
        <v>1039</v>
      </c>
      <c r="E66" s="73">
        <f t="shared" ref="E66" si="43">D66/C66</f>
        <v>0.59644087256027556</v>
      </c>
      <c r="F66" s="12">
        <v>2315</v>
      </c>
      <c r="G66" s="12">
        <v>1037</v>
      </c>
      <c r="H66" s="73">
        <f t="shared" si="3"/>
        <v>0.44794816414686828</v>
      </c>
      <c r="I66" s="45"/>
      <c r="J66" s="73"/>
    </row>
    <row r="67" spans="1:10" s="114" customFormat="1" ht="30.75" customHeight="1" x14ac:dyDescent="0.25">
      <c r="A67" s="19">
        <v>7</v>
      </c>
      <c r="B67" s="32" t="s">
        <v>34</v>
      </c>
      <c r="C67" s="25">
        <v>3488</v>
      </c>
      <c r="D67" s="25">
        <v>2566</v>
      </c>
      <c r="E67" s="73">
        <f>D67/C67</f>
        <v>0.73566513761467889</v>
      </c>
      <c r="F67" s="25">
        <v>3909</v>
      </c>
      <c r="G67" s="25">
        <v>2665</v>
      </c>
      <c r="H67" s="73">
        <f t="shared" si="3"/>
        <v>0.68176004093118447</v>
      </c>
      <c r="I67" s="77"/>
      <c r="J67" s="73"/>
    </row>
    <row r="68" spans="1:10" s="18" customFormat="1" ht="30.75" customHeight="1" x14ac:dyDescent="0.25">
      <c r="A68" s="20">
        <v>8</v>
      </c>
      <c r="B68" s="15" t="s">
        <v>49</v>
      </c>
      <c r="C68" s="23">
        <v>167</v>
      </c>
      <c r="D68" s="23">
        <v>96</v>
      </c>
      <c r="E68" s="73">
        <f>D68/C68</f>
        <v>0.57485029940119758</v>
      </c>
      <c r="F68" s="23">
        <v>184</v>
      </c>
      <c r="G68" s="23">
        <v>107</v>
      </c>
      <c r="H68" s="73">
        <f t="shared" si="3"/>
        <v>0.58152173913043481</v>
      </c>
      <c r="I68" s="45"/>
      <c r="J68" s="73"/>
    </row>
    <row r="69" spans="1:10" s="113" customFormat="1" ht="30.75" customHeight="1" x14ac:dyDescent="0.25">
      <c r="A69" s="19">
        <v>9</v>
      </c>
      <c r="B69" s="11" t="s">
        <v>17</v>
      </c>
      <c r="C69" s="22">
        <v>41435</v>
      </c>
      <c r="D69" s="22">
        <v>26324</v>
      </c>
      <c r="E69" s="73">
        <f t="shared" ref="E69:E77" si="44">D69/C69</f>
        <v>0.63530831422710266</v>
      </c>
      <c r="F69" s="22">
        <v>44199</v>
      </c>
      <c r="G69" s="22">
        <v>24084</v>
      </c>
      <c r="H69" s="73">
        <f t="shared" si="3"/>
        <v>0.54489920586438612</v>
      </c>
      <c r="I69" s="45"/>
      <c r="J69" s="73"/>
    </row>
    <row r="70" spans="1:10" s="18" customFormat="1" ht="30.75" customHeight="1" x14ac:dyDescent="0.25">
      <c r="A70" s="20">
        <v>10</v>
      </c>
      <c r="B70" s="15" t="s">
        <v>18</v>
      </c>
      <c r="C70" s="22">
        <v>27935</v>
      </c>
      <c r="D70" s="22">
        <v>9076</v>
      </c>
      <c r="E70" s="73">
        <f t="shared" si="44"/>
        <v>0.32489708251297655</v>
      </c>
      <c r="F70" s="17">
        <v>28861</v>
      </c>
      <c r="G70" s="17">
        <v>12782</v>
      </c>
      <c r="H70" s="73">
        <f t="shared" si="3"/>
        <v>0.44288139704098956</v>
      </c>
      <c r="I70" s="45"/>
      <c r="J70" s="73"/>
    </row>
    <row r="71" spans="1:10" s="18" customFormat="1" ht="30.75" customHeight="1" x14ac:dyDescent="0.25">
      <c r="A71" s="33">
        <v>11</v>
      </c>
      <c r="B71" s="15" t="s">
        <v>50</v>
      </c>
      <c r="C71" s="35">
        <v>9807</v>
      </c>
      <c r="D71" s="35">
        <v>6207</v>
      </c>
      <c r="E71" s="73">
        <f t="shared" si="44"/>
        <v>0.63291526460691339</v>
      </c>
      <c r="F71" s="17">
        <v>11472</v>
      </c>
      <c r="G71" s="17">
        <v>7329</v>
      </c>
      <c r="H71" s="73">
        <f t="shared" si="3"/>
        <v>0.63885983263598323</v>
      </c>
      <c r="I71" s="45"/>
      <c r="J71" s="73"/>
    </row>
    <row r="72" spans="1:10" s="18" customFormat="1" ht="30.75" customHeight="1" x14ac:dyDescent="0.25">
      <c r="A72" s="20">
        <v>12</v>
      </c>
      <c r="B72" s="15" t="s">
        <v>51</v>
      </c>
      <c r="C72" s="35">
        <v>4424</v>
      </c>
      <c r="D72" s="35">
        <v>3571</v>
      </c>
      <c r="E72" s="73">
        <f t="shared" si="44"/>
        <v>0.80718806509945751</v>
      </c>
      <c r="F72" s="17">
        <v>4884</v>
      </c>
      <c r="G72" s="17">
        <v>4128</v>
      </c>
      <c r="H72" s="73">
        <f t="shared" ref="H72:H135" si="45">G72/F72</f>
        <v>0.84520884520884521</v>
      </c>
      <c r="I72" s="45"/>
      <c r="J72" s="73"/>
    </row>
    <row r="73" spans="1:10" s="18" customFormat="1" ht="30.75" customHeight="1" x14ac:dyDescent="0.25">
      <c r="A73" s="33">
        <v>13</v>
      </c>
      <c r="B73" s="15" t="s">
        <v>52</v>
      </c>
      <c r="C73" s="17">
        <v>3238</v>
      </c>
      <c r="D73" s="35">
        <v>2754</v>
      </c>
      <c r="E73" s="73">
        <f t="shared" si="44"/>
        <v>0.85052501544163062</v>
      </c>
      <c r="F73" s="17">
        <v>5496</v>
      </c>
      <c r="G73" s="17">
        <v>3414</v>
      </c>
      <c r="H73" s="73">
        <f t="shared" si="45"/>
        <v>0.62117903930131002</v>
      </c>
      <c r="I73" s="45"/>
      <c r="J73" s="73"/>
    </row>
    <row r="74" spans="1:10" s="31" customFormat="1" ht="30.75" customHeight="1" x14ac:dyDescent="0.25">
      <c r="A74" s="20">
        <v>14</v>
      </c>
      <c r="B74" s="15" t="s">
        <v>53</v>
      </c>
      <c r="C74" s="35">
        <v>244</v>
      </c>
      <c r="D74" s="12">
        <v>77</v>
      </c>
      <c r="E74" s="73">
        <f t="shared" si="44"/>
        <v>0.3155737704918033</v>
      </c>
      <c r="F74" s="17">
        <v>150</v>
      </c>
      <c r="G74" s="17">
        <v>38</v>
      </c>
      <c r="H74" s="73">
        <f t="shared" si="45"/>
        <v>0.25333333333333335</v>
      </c>
      <c r="I74" s="50"/>
      <c r="J74" s="73"/>
    </row>
    <row r="75" spans="1:10" s="31" customFormat="1" ht="30.75" customHeight="1" x14ac:dyDescent="0.25">
      <c r="A75" s="33">
        <v>15</v>
      </c>
      <c r="B75" s="15" t="s">
        <v>54</v>
      </c>
      <c r="C75" s="35">
        <v>6844</v>
      </c>
      <c r="D75" s="12">
        <v>3413</v>
      </c>
      <c r="E75" s="73">
        <f t="shared" si="44"/>
        <v>0.49868497954412622</v>
      </c>
      <c r="F75" s="30">
        <v>7214.2950000000001</v>
      </c>
      <c r="G75" s="17">
        <v>3225</v>
      </c>
      <c r="H75" s="73">
        <f t="shared" si="45"/>
        <v>0.44702912758627145</v>
      </c>
      <c r="I75" s="50"/>
      <c r="J75" s="73"/>
    </row>
    <row r="76" spans="1:10" s="113" customFormat="1" ht="30.75" customHeight="1" x14ac:dyDescent="0.25">
      <c r="A76" s="20">
        <v>16</v>
      </c>
      <c r="B76" s="11" t="s">
        <v>32</v>
      </c>
      <c r="C76" s="80">
        <v>6214</v>
      </c>
      <c r="D76" s="80">
        <v>3040</v>
      </c>
      <c r="E76" s="116">
        <f t="shared" si="44"/>
        <v>0.48921789507563568</v>
      </c>
      <c r="F76" s="34">
        <v>6666</v>
      </c>
      <c r="G76" s="34">
        <v>3730</v>
      </c>
      <c r="H76" s="73">
        <f t="shared" si="45"/>
        <v>0.5595559555955596</v>
      </c>
      <c r="I76" s="45"/>
      <c r="J76" s="73"/>
    </row>
    <row r="77" spans="1:10" s="100" customFormat="1" ht="30.75" customHeight="1" x14ac:dyDescent="0.25">
      <c r="A77" s="5">
        <v>16</v>
      </c>
      <c r="B77" s="55" t="s">
        <v>55</v>
      </c>
      <c r="C77" s="9">
        <f>C78</f>
        <v>4053</v>
      </c>
      <c r="D77" s="9">
        <f t="shared" ref="D77" si="46">D78</f>
        <v>1232</v>
      </c>
      <c r="E77" s="70">
        <f t="shared" si="44"/>
        <v>0.30397236614853196</v>
      </c>
      <c r="F77" s="9">
        <f t="shared" ref="F77:G77" si="47">F78</f>
        <v>4329</v>
      </c>
      <c r="G77" s="9">
        <f t="shared" si="47"/>
        <v>258</v>
      </c>
      <c r="H77" s="70">
        <f t="shared" si="45"/>
        <v>5.9598059598059597E-2</v>
      </c>
      <c r="I77" s="78"/>
      <c r="J77" s="70">
        <f>H77-E77</f>
        <v>-0.24437430655047238</v>
      </c>
    </row>
    <row r="78" spans="1:10" s="18" customFormat="1" ht="30.75" customHeight="1" x14ac:dyDescent="0.25">
      <c r="A78" s="20">
        <v>1</v>
      </c>
      <c r="B78" s="15" t="s">
        <v>40</v>
      </c>
      <c r="C78" s="22">
        <v>4053</v>
      </c>
      <c r="D78" s="22">
        <v>1232</v>
      </c>
      <c r="E78" s="73">
        <f>D78/C78</f>
        <v>0.30397236614853196</v>
      </c>
      <c r="F78" s="17">
        <v>4329</v>
      </c>
      <c r="G78" s="17">
        <v>258</v>
      </c>
      <c r="H78" s="73">
        <f t="shared" si="45"/>
        <v>5.9598059598059597E-2</v>
      </c>
      <c r="I78" s="45"/>
      <c r="J78" s="73"/>
    </row>
    <row r="79" spans="1:10" s="100" customFormat="1" ht="30.75" customHeight="1" x14ac:dyDescent="0.25">
      <c r="A79" s="5">
        <v>17</v>
      </c>
      <c r="B79" s="40" t="s">
        <v>56</v>
      </c>
      <c r="C79" s="9">
        <f>SUM(C80:C83)</f>
        <v>39506</v>
      </c>
      <c r="D79" s="9">
        <f t="shared" ref="D79" si="48">SUM(D80:D83)</f>
        <v>10529</v>
      </c>
      <c r="E79" s="70">
        <f t="shared" ref="E79" si="49">D79/C79</f>
        <v>0.26651647850959348</v>
      </c>
      <c r="F79" s="9">
        <f t="shared" ref="F79:G79" si="50">SUM(F80:F83)</f>
        <v>44335.105000000003</v>
      </c>
      <c r="G79" s="9">
        <f t="shared" si="50"/>
        <v>10368</v>
      </c>
      <c r="H79" s="70">
        <f t="shared" si="45"/>
        <v>0.23385531623303923</v>
      </c>
      <c r="I79" s="78"/>
      <c r="J79" s="70">
        <f>H79-E79</f>
        <v>-3.2661162276554245E-2</v>
      </c>
    </row>
    <row r="80" spans="1:10" s="101" customFormat="1" ht="30.75" customHeight="1" x14ac:dyDescent="0.25">
      <c r="A80" s="10">
        <v>1</v>
      </c>
      <c r="B80" s="11" t="s">
        <v>57</v>
      </c>
      <c r="C80" s="22">
        <v>90</v>
      </c>
      <c r="D80" s="22">
        <v>31</v>
      </c>
      <c r="E80" s="73">
        <f>D80/C80</f>
        <v>0.34444444444444444</v>
      </c>
      <c r="F80" s="23">
        <v>23</v>
      </c>
      <c r="G80" s="23">
        <v>10</v>
      </c>
      <c r="H80" s="73">
        <f t="shared" si="45"/>
        <v>0.43478260869565216</v>
      </c>
      <c r="I80" s="45"/>
      <c r="J80" s="73"/>
    </row>
    <row r="81" spans="1:10" s="18" customFormat="1" ht="30.75" customHeight="1" x14ac:dyDescent="0.25">
      <c r="A81" s="20">
        <v>2</v>
      </c>
      <c r="B81" s="15" t="s">
        <v>58</v>
      </c>
      <c r="C81" s="23">
        <v>34500</v>
      </c>
      <c r="D81" s="23">
        <v>9055</v>
      </c>
      <c r="E81" s="73">
        <f>D81/C81</f>
        <v>0.26246376811594202</v>
      </c>
      <c r="F81" s="23">
        <v>37884</v>
      </c>
      <c r="G81" s="23">
        <v>8951</v>
      </c>
      <c r="H81" s="73">
        <f t="shared" si="45"/>
        <v>0.2362738887129131</v>
      </c>
      <c r="I81" s="45"/>
      <c r="J81" s="73"/>
    </row>
    <row r="82" spans="1:10" s="67" customFormat="1" ht="30.75" customHeight="1" x14ac:dyDescent="0.25">
      <c r="A82" s="10">
        <v>3</v>
      </c>
      <c r="B82" s="11" t="s">
        <v>45</v>
      </c>
      <c r="C82" s="22">
        <v>3837</v>
      </c>
      <c r="D82" s="22">
        <v>1047</v>
      </c>
      <c r="E82" s="73">
        <f t="shared" ref="E82:E120" si="51">D82/C82</f>
        <v>0.27286942924159502</v>
      </c>
      <c r="F82" s="29">
        <v>4355</v>
      </c>
      <c r="G82" s="29">
        <v>662</v>
      </c>
      <c r="H82" s="73">
        <f t="shared" si="45"/>
        <v>0.15200918484500575</v>
      </c>
      <c r="I82" s="50"/>
      <c r="J82" s="73"/>
    </row>
    <row r="83" spans="1:10" s="31" customFormat="1" ht="30.75" customHeight="1" x14ac:dyDescent="0.25">
      <c r="A83" s="20">
        <v>4</v>
      </c>
      <c r="B83" s="15" t="s">
        <v>46</v>
      </c>
      <c r="C83" s="35">
        <v>1079</v>
      </c>
      <c r="D83" s="12">
        <v>396</v>
      </c>
      <c r="E83" s="73">
        <f t="shared" si="51"/>
        <v>0.36700648748841519</v>
      </c>
      <c r="F83" s="30">
        <v>2073.105</v>
      </c>
      <c r="G83" s="17">
        <v>745</v>
      </c>
      <c r="H83" s="73">
        <f t="shared" si="45"/>
        <v>0.35936433513980237</v>
      </c>
      <c r="I83" s="50"/>
      <c r="J83" s="73"/>
    </row>
    <row r="84" spans="1:10" s="100" customFormat="1" ht="30.75" customHeight="1" x14ac:dyDescent="0.25">
      <c r="A84" s="5">
        <v>18</v>
      </c>
      <c r="B84" s="40" t="s">
        <v>59</v>
      </c>
      <c r="C84" s="9">
        <f>SUM(C85:C93)</f>
        <v>42572</v>
      </c>
      <c r="D84" s="9">
        <f t="shared" ref="D84" si="52">SUM(D85:D93)</f>
        <v>18372</v>
      </c>
      <c r="E84" s="70">
        <f t="shared" si="51"/>
        <v>0.43155125434557923</v>
      </c>
      <c r="F84" s="9">
        <f t="shared" ref="F84:G84" si="53">SUM(F85:F93)</f>
        <v>47124.35</v>
      </c>
      <c r="G84" s="9">
        <f t="shared" si="53"/>
        <v>19392</v>
      </c>
      <c r="H84" s="70">
        <f t="shared" si="45"/>
        <v>0.41150700221859826</v>
      </c>
      <c r="I84" s="71" t="s">
        <v>13</v>
      </c>
      <c r="J84" s="70">
        <f>H84-E84</f>
        <v>-2.0044252126980966E-2</v>
      </c>
    </row>
    <row r="85" spans="1:10" s="21" customFormat="1" ht="30.75" customHeight="1" x14ac:dyDescent="0.25">
      <c r="A85" s="20">
        <v>1</v>
      </c>
      <c r="B85" s="15" t="s">
        <v>14</v>
      </c>
      <c r="C85" s="22">
        <v>9484</v>
      </c>
      <c r="D85" s="22">
        <v>3126</v>
      </c>
      <c r="E85" s="73">
        <f t="shared" si="51"/>
        <v>0.32960776043863349</v>
      </c>
      <c r="F85" s="12">
        <v>11058</v>
      </c>
      <c r="G85" s="12">
        <v>4327</v>
      </c>
      <c r="H85" s="73">
        <f t="shared" si="45"/>
        <v>0.39130041598842469</v>
      </c>
      <c r="I85" s="45"/>
      <c r="J85" s="73"/>
    </row>
    <row r="86" spans="1:10" s="26" customFormat="1" ht="30.75" customHeight="1" x14ac:dyDescent="0.25">
      <c r="A86" s="20">
        <v>2</v>
      </c>
      <c r="B86" s="15" t="s">
        <v>38</v>
      </c>
      <c r="C86" s="23">
        <v>1080</v>
      </c>
      <c r="D86" s="23">
        <v>514</v>
      </c>
      <c r="E86" s="73">
        <f t="shared" si="51"/>
        <v>0.47592592592592592</v>
      </c>
      <c r="F86" s="23">
        <v>1335</v>
      </c>
      <c r="G86" s="23">
        <v>205</v>
      </c>
      <c r="H86" s="73">
        <f t="shared" si="45"/>
        <v>0.15355805243445692</v>
      </c>
      <c r="I86" s="45"/>
      <c r="J86" s="73"/>
    </row>
    <row r="87" spans="1:10" s="18" customFormat="1" ht="30.75" customHeight="1" x14ac:dyDescent="0.25">
      <c r="A87" s="20">
        <v>3</v>
      </c>
      <c r="B87" s="15" t="s">
        <v>21</v>
      </c>
      <c r="C87" s="23">
        <v>3935</v>
      </c>
      <c r="D87" s="23">
        <v>1455</v>
      </c>
      <c r="E87" s="73">
        <f t="shared" si="51"/>
        <v>0.36975857687420582</v>
      </c>
      <c r="F87" s="23">
        <v>3357</v>
      </c>
      <c r="G87" s="23">
        <v>1130</v>
      </c>
      <c r="H87" s="73">
        <f t="shared" si="45"/>
        <v>0.3366100685135538</v>
      </c>
      <c r="I87" s="45"/>
      <c r="J87" s="73"/>
    </row>
    <row r="88" spans="1:10" s="114" customFormat="1" ht="30.75" customHeight="1" x14ac:dyDescent="0.25">
      <c r="A88" s="20">
        <v>4</v>
      </c>
      <c r="B88" s="32" t="s">
        <v>34</v>
      </c>
      <c r="C88" s="25">
        <v>179</v>
      </c>
      <c r="D88" s="25">
        <v>87</v>
      </c>
      <c r="E88" s="73">
        <f>D88/C88</f>
        <v>0.48603351955307261</v>
      </c>
      <c r="F88" s="25">
        <v>186</v>
      </c>
      <c r="G88" s="25">
        <v>79</v>
      </c>
      <c r="H88" s="73">
        <f t="shared" si="45"/>
        <v>0.42473118279569894</v>
      </c>
      <c r="I88" s="77"/>
      <c r="J88" s="73"/>
    </row>
    <row r="89" spans="1:10" s="113" customFormat="1" ht="53.25" customHeight="1" x14ac:dyDescent="0.25">
      <c r="A89" s="20">
        <v>5</v>
      </c>
      <c r="B89" s="28" t="s">
        <v>60</v>
      </c>
      <c r="C89" s="16">
        <v>1259</v>
      </c>
      <c r="D89" s="22">
        <v>825</v>
      </c>
      <c r="E89" s="73">
        <f>D89/C89</f>
        <v>0.65528196981731535</v>
      </c>
      <c r="F89" s="22">
        <v>1392</v>
      </c>
      <c r="G89" s="22">
        <v>606</v>
      </c>
      <c r="H89" s="73">
        <f t="shared" si="45"/>
        <v>0.43534482758620691</v>
      </c>
      <c r="I89" s="45"/>
      <c r="J89" s="73"/>
    </row>
    <row r="90" spans="1:10" s="18" customFormat="1" ht="30.75" customHeight="1" x14ac:dyDescent="0.25">
      <c r="A90" s="20">
        <v>6</v>
      </c>
      <c r="B90" s="15" t="s">
        <v>50</v>
      </c>
      <c r="C90" s="22">
        <v>9003</v>
      </c>
      <c r="D90" s="22">
        <v>5608</v>
      </c>
      <c r="E90" s="73">
        <f t="shared" ref="E90" si="54">D90/C90</f>
        <v>0.62290347661890477</v>
      </c>
      <c r="F90" s="17">
        <v>10449</v>
      </c>
      <c r="G90" s="17">
        <v>6583</v>
      </c>
      <c r="H90" s="73">
        <f t="shared" si="45"/>
        <v>0.63001244138195045</v>
      </c>
      <c r="I90" s="45"/>
      <c r="J90" s="73"/>
    </row>
    <row r="91" spans="1:10" s="18" customFormat="1" ht="30.75" customHeight="1" x14ac:dyDescent="0.25">
      <c r="A91" s="20">
        <v>7</v>
      </c>
      <c r="B91" s="15" t="s">
        <v>52</v>
      </c>
      <c r="C91" s="17">
        <v>15456</v>
      </c>
      <c r="D91" s="35">
        <v>5845</v>
      </c>
      <c r="E91" s="73">
        <f>D91/C91</f>
        <v>0.37817028985507245</v>
      </c>
      <c r="F91" s="17">
        <v>17154</v>
      </c>
      <c r="G91" s="17">
        <v>5599</v>
      </c>
      <c r="H91" s="73">
        <f t="shared" si="45"/>
        <v>0.32639617581905095</v>
      </c>
      <c r="I91" s="45"/>
      <c r="J91" s="73"/>
    </row>
    <row r="92" spans="1:10" s="67" customFormat="1" ht="30.75" customHeight="1" x14ac:dyDescent="0.25">
      <c r="A92" s="20">
        <v>8</v>
      </c>
      <c r="B92" s="11" t="s">
        <v>45</v>
      </c>
      <c r="C92" s="22">
        <v>154</v>
      </c>
      <c r="D92" s="22">
        <v>91</v>
      </c>
      <c r="E92" s="73">
        <f t="shared" ref="E92:E94" si="55">D92/C92</f>
        <v>0.59090909090909094</v>
      </c>
      <c r="F92" s="29">
        <v>182</v>
      </c>
      <c r="G92" s="29">
        <v>18</v>
      </c>
      <c r="H92" s="73">
        <f t="shared" si="45"/>
        <v>9.8901098901098897E-2</v>
      </c>
      <c r="I92" s="50"/>
      <c r="J92" s="73"/>
    </row>
    <row r="93" spans="1:10" s="31" customFormat="1" ht="30.75" customHeight="1" x14ac:dyDescent="0.25">
      <c r="A93" s="20">
        <v>9</v>
      </c>
      <c r="B93" s="15" t="s">
        <v>54</v>
      </c>
      <c r="C93" s="35">
        <v>2022</v>
      </c>
      <c r="D93" s="12">
        <v>821</v>
      </c>
      <c r="E93" s="73">
        <f t="shared" si="55"/>
        <v>0.40603363006923837</v>
      </c>
      <c r="F93" s="30">
        <v>2011.35</v>
      </c>
      <c r="G93" s="17">
        <v>845</v>
      </c>
      <c r="H93" s="73">
        <f t="shared" si="45"/>
        <v>0.42011584259328316</v>
      </c>
      <c r="I93" s="50"/>
      <c r="J93" s="73"/>
    </row>
    <row r="94" spans="1:10" s="100" customFormat="1" ht="30.75" customHeight="1" x14ac:dyDescent="0.25">
      <c r="A94" s="5">
        <v>19</v>
      </c>
      <c r="B94" s="40" t="s">
        <v>61</v>
      </c>
      <c r="C94" s="9">
        <f>SUM(C95:C97)</f>
        <v>28991</v>
      </c>
      <c r="D94" s="9">
        <f t="shared" ref="D94" si="56">SUM(D95:D97)</f>
        <v>9944</v>
      </c>
      <c r="E94" s="70">
        <f t="shared" si="55"/>
        <v>0.34300300093132352</v>
      </c>
      <c r="F94" s="9">
        <f t="shared" ref="F94:G94" si="57">SUM(F95:F97)</f>
        <v>28999</v>
      </c>
      <c r="G94" s="9">
        <f t="shared" si="57"/>
        <v>9359</v>
      </c>
      <c r="H94" s="70">
        <f t="shared" si="45"/>
        <v>0.32273526673333564</v>
      </c>
      <c r="I94" s="78"/>
      <c r="J94" s="70">
        <f>H94-E94</f>
        <v>-2.0267734197987886E-2</v>
      </c>
    </row>
    <row r="95" spans="1:10" s="26" customFormat="1" ht="30.75" customHeight="1" x14ac:dyDescent="0.25">
      <c r="A95" s="20">
        <v>1</v>
      </c>
      <c r="B95" s="15" t="s">
        <v>38</v>
      </c>
      <c r="C95" s="23">
        <v>1731</v>
      </c>
      <c r="D95" s="23">
        <v>610</v>
      </c>
      <c r="E95" s="73">
        <f t="shared" si="51"/>
        <v>0.35239745811669554</v>
      </c>
      <c r="F95" s="23">
        <v>1785</v>
      </c>
      <c r="G95" s="23">
        <v>245</v>
      </c>
      <c r="H95" s="73">
        <f t="shared" si="45"/>
        <v>0.13725490196078433</v>
      </c>
      <c r="I95" s="45"/>
      <c r="J95" s="73"/>
    </row>
    <row r="96" spans="1:10" s="18" customFormat="1" ht="30.75" customHeight="1" x14ac:dyDescent="0.25">
      <c r="A96" s="20">
        <v>2</v>
      </c>
      <c r="B96" s="15" t="s">
        <v>50</v>
      </c>
      <c r="C96" s="35">
        <v>27045</v>
      </c>
      <c r="D96" s="35">
        <v>9261</v>
      </c>
      <c r="E96" s="73">
        <f t="shared" si="51"/>
        <v>0.34242928452579036</v>
      </c>
      <c r="F96" s="17">
        <v>27111</v>
      </c>
      <c r="G96" s="17">
        <v>9113</v>
      </c>
      <c r="H96" s="73">
        <f t="shared" si="45"/>
        <v>0.33613662351075208</v>
      </c>
      <c r="I96" s="45"/>
      <c r="J96" s="73"/>
    </row>
    <row r="97" spans="1:11" s="67" customFormat="1" ht="30.75" customHeight="1" x14ac:dyDescent="0.25">
      <c r="A97" s="20">
        <v>3</v>
      </c>
      <c r="B97" s="11" t="s">
        <v>45</v>
      </c>
      <c r="C97" s="22">
        <v>215</v>
      </c>
      <c r="D97" s="22">
        <v>73</v>
      </c>
      <c r="E97" s="73">
        <f t="shared" si="51"/>
        <v>0.33953488372093021</v>
      </c>
      <c r="F97" s="29">
        <v>103</v>
      </c>
      <c r="G97" s="29">
        <v>1</v>
      </c>
      <c r="H97" s="73">
        <f t="shared" si="45"/>
        <v>9.7087378640776691E-3</v>
      </c>
      <c r="I97" s="50"/>
      <c r="J97" s="73"/>
    </row>
    <row r="98" spans="1:11" s="100" customFormat="1" ht="30.75" customHeight="1" x14ac:dyDescent="0.25">
      <c r="A98" s="5">
        <v>20</v>
      </c>
      <c r="B98" s="40" t="s">
        <v>62</v>
      </c>
      <c r="C98" s="9">
        <f>SUM(C99:C102)</f>
        <v>8596</v>
      </c>
      <c r="D98" s="9">
        <f t="shared" ref="D98" si="58">SUM(D99:D102)</f>
        <v>3283</v>
      </c>
      <c r="E98" s="70">
        <f t="shared" si="51"/>
        <v>0.38192182410423453</v>
      </c>
      <c r="F98" s="9">
        <f t="shared" ref="F98:G98" si="59">SUM(F99:F102)</f>
        <v>8639</v>
      </c>
      <c r="G98" s="9">
        <f t="shared" si="59"/>
        <v>2550</v>
      </c>
      <c r="H98" s="70">
        <f t="shared" si="45"/>
        <v>0.29517305243662462</v>
      </c>
      <c r="I98" s="78"/>
      <c r="J98" s="70">
        <f>H98-E98</f>
        <v>-8.6748771667609914E-2</v>
      </c>
    </row>
    <row r="99" spans="1:11" s="18" customFormat="1" ht="51.75" customHeight="1" x14ac:dyDescent="0.25">
      <c r="A99" s="20">
        <v>1</v>
      </c>
      <c r="B99" s="28" t="s">
        <v>63</v>
      </c>
      <c r="C99" s="12">
        <v>5811</v>
      </c>
      <c r="D99" s="12">
        <v>2366</v>
      </c>
      <c r="E99" s="73">
        <f>D99/C99</f>
        <v>0.40715883668903802</v>
      </c>
      <c r="F99" s="12">
        <v>5916</v>
      </c>
      <c r="G99" s="12">
        <v>2150</v>
      </c>
      <c r="H99" s="73">
        <f t="shared" si="45"/>
        <v>0.36342123056118997</v>
      </c>
      <c r="I99" s="45"/>
      <c r="J99" s="73"/>
    </row>
    <row r="100" spans="1:11" s="26" customFormat="1" ht="30.75" customHeight="1" x14ac:dyDescent="0.25">
      <c r="A100" s="20">
        <v>2</v>
      </c>
      <c r="B100" s="15" t="s">
        <v>38</v>
      </c>
      <c r="C100" s="23">
        <v>1810</v>
      </c>
      <c r="D100" s="23">
        <v>735</v>
      </c>
      <c r="E100" s="73">
        <f t="shared" si="51"/>
        <v>0.40607734806629836</v>
      </c>
      <c r="F100" s="23">
        <v>1858</v>
      </c>
      <c r="G100" s="23">
        <v>315</v>
      </c>
      <c r="H100" s="73">
        <f t="shared" si="45"/>
        <v>0.16953713670613563</v>
      </c>
      <c r="I100" s="45"/>
      <c r="J100" s="73"/>
    </row>
    <row r="101" spans="1:11" s="18" customFormat="1" ht="30.75" customHeight="1" x14ac:dyDescent="0.25">
      <c r="A101" s="20">
        <v>3</v>
      </c>
      <c r="B101" s="15" t="s">
        <v>58</v>
      </c>
      <c r="C101" s="23">
        <v>643</v>
      </c>
      <c r="D101" s="23">
        <v>60</v>
      </c>
      <c r="E101" s="73">
        <f t="shared" si="51"/>
        <v>9.3312597200622086E-2</v>
      </c>
      <c r="F101" s="23">
        <v>667</v>
      </c>
      <c r="G101" s="23">
        <v>62</v>
      </c>
      <c r="H101" s="73">
        <f t="shared" si="45"/>
        <v>9.2953523238380811E-2</v>
      </c>
      <c r="I101" s="45"/>
      <c r="J101" s="73"/>
    </row>
    <row r="102" spans="1:11" s="67" customFormat="1" ht="30.75" customHeight="1" x14ac:dyDescent="0.25">
      <c r="A102" s="20">
        <v>4</v>
      </c>
      <c r="B102" s="11" t="s">
        <v>45</v>
      </c>
      <c r="C102" s="81">
        <v>332</v>
      </c>
      <c r="D102" s="81">
        <v>122</v>
      </c>
      <c r="E102" s="73">
        <f>D102/C102</f>
        <v>0.36746987951807231</v>
      </c>
      <c r="F102" s="29">
        <v>198</v>
      </c>
      <c r="G102" s="29">
        <v>23</v>
      </c>
      <c r="H102" s="73">
        <f t="shared" si="45"/>
        <v>0.11616161616161616</v>
      </c>
      <c r="I102" s="50"/>
      <c r="J102" s="73"/>
    </row>
    <row r="103" spans="1:11" s="100" customFormat="1" ht="30.75" customHeight="1" x14ac:dyDescent="0.25">
      <c r="A103" s="5">
        <v>21</v>
      </c>
      <c r="B103" s="40" t="s">
        <v>64</v>
      </c>
      <c r="C103" s="9">
        <f>SUM(C104:C106)</f>
        <v>8550</v>
      </c>
      <c r="D103" s="9">
        <f t="shared" ref="D103" si="60">SUM(D104:D106)</f>
        <v>3714</v>
      </c>
      <c r="E103" s="70">
        <f t="shared" ref="E103" si="61">D103/C103</f>
        <v>0.43438596491228071</v>
      </c>
      <c r="F103" s="9">
        <f t="shared" ref="F103:G103" si="62">SUM(F104:F106)</f>
        <v>1719</v>
      </c>
      <c r="G103" s="9">
        <f t="shared" si="62"/>
        <v>758</v>
      </c>
      <c r="H103" s="70">
        <f t="shared" si="45"/>
        <v>0.44095404304828389</v>
      </c>
      <c r="I103" s="71" t="s">
        <v>13</v>
      </c>
      <c r="J103" s="70">
        <f>H103-E103</f>
        <v>6.5680781360031859E-3</v>
      </c>
    </row>
    <row r="104" spans="1:11" s="26" customFormat="1" ht="30.75" customHeight="1" x14ac:dyDescent="0.25">
      <c r="A104" s="20">
        <v>1</v>
      </c>
      <c r="B104" s="15" t="s">
        <v>38</v>
      </c>
      <c r="C104" s="23">
        <v>184</v>
      </c>
      <c r="D104" s="23">
        <v>72</v>
      </c>
      <c r="E104" s="73">
        <f t="shared" si="51"/>
        <v>0.39130434782608697</v>
      </c>
      <c r="F104" s="23">
        <v>126</v>
      </c>
      <c r="G104" s="23">
        <v>34</v>
      </c>
      <c r="H104" s="73">
        <f t="shared" si="45"/>
        <v>0.26984126984126983</v>
      </c>
      <c r="I104" s="45"/>
      <c r="J104" s="73"/>
    </row>
    <row r="105" spans="1:11" s="113" customFormat="1" ht="30.75" customHeight="1" x14ac:dyDescent="0.25">
      <c r="A105" s="10">
        <v>2</v>
      </c>
      <c r="B105" s="11" t="s">
        <v>65</v>
      </c>
      <c r="C105" s="82">
        <f>C149</f>
        <v>7275</v>
      </c>
      <c r="D105" s="82">
        <f>D149</f>
        <v>3241</v>
      </c>
      <c r="E105" s="73">
        <f t="shared" si="51"/>
        <v>0.44549828178694156</v>
      </c>
      <c r="F105" s="16">
        <v>41</v>
      </c>
      <c r="G105" s="16">
        <v>16</v>
      </c>
      <c r="H105" s="73">
        <f t="shared" si="45"/>
        <v>0.3902439024390244</v>
      </c>
      <c r="I105" s="45"/>
      <c r="J105" s="73"/>
    </row>
    <row r="106" spans="1:11" s="18" customFormat="1" ht="30.75" customHeight="1" x14ac:dyDescent="0.25">
      <c r="A106" s="20">
        <v>3</v>
      </c>
      <c r="B106" s="15" t="s">
        <v>50</v>
      </c>
      <c r="C106" s="22">
        <v>1091</v>
      </c>
      <c r="D106" s="22">
        <v>401</v>
      </c>
      <c r="E106" s="73">
        <f t="shared" si="51"/>
        <v>0.36755270394133821</v>
      </c>
      <c r="F106" s="17">
        <v>1552</v>
      </c>
      <c r="G106" s="17">
        <v>708</v>
      </c>
      <c r="H106" s="73">
        <f t="shared" si="45"/>
        <v>0.45618556701030927</v>
      </c>
      <c r="I106" s="45"/>
      <c r="J106" s="73"/>
    </row>
    <row r="107" spans="1:11" s="100" customFormat="1" ht="30.75" customHeight="1" x14ac:dyDescent="0.3">
      <c r="A107" s="5">
        <v>22</v>
      </c>
      <c r="B107" s="40" t="s">
        <v>66</v>
      </c>
      <c r="C107" s="9">
        <f>SUM(C108:C110)</f>
        <v>1939</v>
      </c>
      <c r="D107" s="9">
        <f t="shared" ref="D107" si="63">SUM(D108:D110)</f>
        <v>609</v>
      </c>
      <c r="E107" s="70">
        <f t="shared" si="51"/>
        <v>0.3140794223826715</v>
      </c>
      <c r="F107" s="9">
        <f t="shared" ref="F107:G107" si="64">SUM(F108:F110)</f>
        <v>1409</v>
      </c>
      <c r="G107" s="9">
        <f t="shared" si="64"/>
        <v>424</v>
      </c>
      <c r="H107" s="70">
        <f t="shared" si="45"/>
        <v>0.30092264017033354</v>
      </c>
      <c r="I107" s="78"/>
      <c r="J107" s="70">
        <f>H107-E107</f>
        <v>-1.3156782212337959E-2</v>
      </c>
      <c r="K107" s="96"/>
    </row>
    <row r="108" spans="1:11" s="21" customFormat="1" ht="30.75" customHeight="1" x14ac:dyDescent="0.25">
      <c r="A108" s="20">
        <v>1</v>
      </c>
      <c r="B108" s="15" t="s">
        <v>14</v>
      </c>
      <c r="C108" s="22">
        <v>864</v>
      </c>
      <c r="D108" s="22">
        <v>312</v>
      </c>
      <c r="E108" s="73">
        <f t="shared" si="51"/>
        <v>0.3611111111111111</v>
      </c>
      <c r="F108" s="12">
        <v>876</v>
      </c>
      <c r="G108" s="12">
        <v>147</v>
      </c>
      <c r="H108" s="73">
        <f t="shared" si="45"/>
        <v>0.1678082191780822</v>
      </c>
      <c r="I108" s="45"/>
      <c r="J108" s="73"/>
    </row>
    <row r="109" spans="1:11" s="18" customFormat="1" ht="30.75" customHeight="1" x14ac:dyDescent="0.25">
      <c r="A109" s="20">
        <v>2</v>
      </c>
      <c r="B109" s="15" t="s">
        <v>67</v>
      </c>
      <c r="C109" s="23">
        <v>989</v>
      </c>
      <c r="D109" s="23">
        <v>255</v>
      </c>
      <c r="E109" s="73">
        <f t="shared" si="51"/>
        <v>0.25783619817997977</v>
      </c>
      <c r="F109" s="23">
        <v>451</v>
      </c>
      <c r="G109" s="23">
        <v>249</v>
      </c>
      <c r="H109" s="73">
        <f t="shared" si="45"/>
        <v>0.55210643015521066</v>
      </c>
      <c r="I109" s="45"/>
      <c r="J109" s="73"/>
    </row>
    <row r="110" spans="1:11" s="31" customFormat="1" ht="30.75" customHeight="1" x14ac:dyDescent="0.25">
      <c r="A110" s="20">
        <v>3</v>
      </c>
      <c r="B110" s="15" t="s">
        <v>54</v>
      </c>
      <c r="C110" s="35">
        <v>86</v>
      </c>
      <c r="D110" s="12">
        <v>42</v>
      </c>
      <c r="E110" s="73">
        <f t="shared" si="51"/>
        <v>0.48837209302325579</v>
      </c>
      <c r="F110" s="17">
        <v>82</v>
      </c>
      <c r="G110" s="17">
        <v>28</v>
      </c>
      <c r="H110" s="73">
        <f t="shared" si="45"/>
        <v>0.34146341463414637</v>
      </c>
      <c r="I110" s="50"/>
      <c r="J110" s="73"/>
    </row>
    <row r="111" spans="1:11" s="100" customFormat="1" ht="30.75" customHeight="1" x14ac:dyDescent="0.25">
      <c r="A111" s="5">
        <v>23</v>
      </c>
      <c r="B111" s="40" t="s">
        <v>68</v>
      </c>
      <c r="C111" s="9">
        <f>SUM(C112:C113)</f>
        <v>1645</v>
      </c>
      <c r="D111" s="9">
        <f t="shared" ref="D111" si="65">SUM(D112:D113)</f>
        <v>481</v>
      </c>
      <c r="E111" s="70">
        <f t="shared" si="51"/>
        <v>0.29240121580547113</v>
      </c>
      <c r="F111" s="9">
        <f t="shared" ref="F111:G111" si="66">SUM(F112:F113)</f>
        <v>1063</v>
      </c>
      <c r="G111" s="9">
        <f t="shared" si="66"/>
        <v>195</v>
      </c>
      <c r="H111" s="70">
        <f t="shared" si="45"/>
        <v>0.18344308560677328</v>
      </c>
      <c r="I111" s="78"/>
      <c r="J111" s="70">
        <f>H111-E111</f>
        <v>-0.10895813019869785</v>
      </c>
    </row>
    <row r="112" spans="1:11" s="21" customFormat="1" ht="30.75" customHeight="1" x14ac:dyDescent="0.25">
      <c r="A112" s="20">
        <v>1</v>
      </c>
      <c r="B112" s="15" t="s">
        <v>14</v>
      </c>
      <c r="C112" s="22">
        <v>1063</v>
      </c>
      <c r="D112" s="22">
        <v>278</v>
      </c>
      <c r="E112" s="73">
        <f t="shared" si="51"/>
        <v>0.26152398871119475</v>
      </c>
      <c r="F112" s="12">
        <v>633</v>
      </c>
      <c r="G112" s="12">
        <v>142</v>
      </c>
      <c r="H112" s="73">
        <f t="shared" si="45"/>
        <v>0.22432859399684044</v>
      </c>
      <c r="I112" s="45"/>
      <c r="J112" s="73"/>
    </row>
    <row r="113" spans="1:10" s="18" customFormat="1" ht="30.75" customHeight="1" x14ac:dyDescent="0.25">
      <c r="A113" s="10">
        <v>2</v>
      </c>
      <c r="B113" s="11" t="s">
        <v>33</v>
      </c>
      <c r="C113" s="12">
        <v>582</v>
      </c>
      <c r="D113" s="12">
        <v>203</v>
      </c>
      <c r="E113" s="73">
        <f>D113/C113</f>
        <v>0.34879725085910651</v>
      </c>
      <c r="F113" s="12">
        <v>430</v>
      </c>
      <c r="G113" s="12">
        <v>53</v>
      </c>
      <c r="H113" s="73">
        <f t="shared" si="45"/>
        <v>0.12325581395348838</v>
      </c>
      <c r="I113" s="45"/>
      <c r="J113" s="73"/>
    </row>
    <row r="114" spans="1:10" s="100" customFormat="1" ht="30.75" customHeight="1" x14ac:dyDescent="0.25">
      <c r="A114" s="5">
        <v>24</v>
      </c>
      <c r="B114" s="55" t="s">
        <v>69</v>
      </c>
      <c r="C114" s="9">
        <f>SUM(C115)</f>
        <v>5779</v>
      </c>
      <c r="D114" s="9">
        <f t="shared" ref="D114" si="67">SUM(D115)</f>
        <v>2259</v>
      </c>
      <c r="E114" s="70">
        <f t="shared" ref="E114" si="68">D114/C114</f>
        <v>0.39089807925246584</v>
      </c>
      <c r="F114" s="9">
        <f t="shared" ref="F114:G114" si="69">SUM(F115)</f>
        <v>6235</v>
      </c>
      <c r="G114" s="9">
        <f t="shared" si="69"/>
        <v>2312</v>
      </c>
      <c r="H114" s="70">
        <f t="shared" si="45"/>
        <v>0.37080994386527666</v>
      </c>
      <c r="I114" s="71" t="s">
        <v>13</v>
      </c>
      <c r="J114" s="70">
        <f>H114-E114</f>
        <v>-2.0088135387189177E-2</v>
      </c>
    </row>
    <row r="115" spans="1:10" s="18" customFormat="1" ht="30.75" customHeight="1" x14ac:dyDescent="0.25">
      <c r="A115" s="20">
        <v>1</v>
      </c>
      <c r="B115" s="15" t="s">
        <v>25</v>
      </c>
      <c r="C115" s="76">
        <v>5779</v>
      </c>
      <c r="D115" s="76">
        <v>2259</v>
      </c>
      <c r="E115" s="73">
        <f>D115/C115</f>
        <v>0.39089807925246584</v>
      </c>
      <c r="F115" s="17">
        <v>6235</v>
      </c>
      <c r="G115" s="17">
        <v>2312</v>
      </c>
      <c r="H115" s="73">
        <f t="shared" si="45"/>
        <v>0.37080994386527666</v>
      </c>
      <c r="I115" s="45"/>
      <c r="J115" s="73"/>
    </row>
    <row r="116" spans="1:10" s="100" customFormat="1" ht="30.75" customHeight="1" x14ac:dyDescent="0.25">
      <c r="A116" s="5">
        <v>25</v>
      </c>
      <c r="B116" s="55" t="s">
        <v>70</v>
      </c>
      <c r="C116" s="9">
        <f>SUM(C117:C118)</f>
        <v>783</v>
      </c>
      <c r="D116" s="9">
        <f t="shared" ref="D116" si="70">SUM(D117:D118)</f>
        <v>268</v>
      </c>
      <c r="E116" s="70">
        <f t="shared" ref="E116" si="71">D116/C116</f>
        <v>0.34227330779054915</v>
      </c>
      <c r="F116" s="9">
        <f t="shared" ref="F116:G116" si="72">SUM(F117:F118)</f>
        <v>431</v>
      </c>
      <c r="G116" s="9">
        <f t="shared" si="72"/>
        <v>48</v>
      </c>
      <c r="H116" s="70">
        <f t="shared" si="45"/>
        <v>0.11136890951276102</v>
      </c>
      <c r="I116" s="78"/>
      <c r="J116" s="70">
        <f>H116-E116</f>
        <v>-0.23090439827778814</v>
      </c>
    </row>
    <row r="117" spans="1:10" s="18" customFormat="1" ht="30.75" customHeight="1" x14ac:dyDescent="0.25">
      <c r="A117" s="20">
        <v>1</v>
      </c>
      <c r="B117" s="15" t="s">
        <v>25</v>
      </c>
      <c r="C117" s="76">
        <v>158</v>
      </c>
      <c r="D117" s="76">
        <v>36</v>
      </c>
      <c r="E117" s="73">
        <f t="shared" si="51"/>
        <v>0.22784810126582278</v>
      </c>
      <c r="F117" s="17">
        <v>130</v>
      </c>
      <c r="G117" s="17">
        <v>35</v>
      </c>
      <c r="H117" s="73">
        <f t="shared" si="45"/>
        <v>0.26923076923076922</v>
      </c>
      <c r="I117" s="45"/>
      <c r="J117" s="73"/>
    </row>
    <row r="118" spans="1:10" s="67" customFormat="1" ht="30.75" customHeight="1" x14ac:dyDescent="0.25">
      <c r="A118" s="10">
        <v>2</v>
      </c>
      <c r="B118" s="11" t="s">
        <v>45</v>
      </c>
      <c r="C118" s="22">
        <v>625</v>
      </c>
      <c r="D118" s="22">
        <v>232</v>
      </c>
      <c r="E118" s="73">
        <f t="shared" si="51"/>
        <v>0.37119999999999997</v>
      </c>
      <c r="F118" s="29">
        <v>301</v>
      </c>
      <c r="G118" s="29">
        <v>13</v>
      </c>
      <c r="H118" s="73">
        <f t="shared" si="45"/>
        <v>4.3189368770764118E-2</v>
      </c>
      <c r="I118" s="50"/>
      <c r="J118" s="73"/>
    </row>
    <row r="119" spans="1:10" s="100" customFormat="1" ht="30.75" customHeight="1" x14ac:dyDescent="0.25">
      <c r="A119" s="5">
        <v>26</v>
      </c>
      <c r="B119" s="55" t="s">
        <v>71</v>
      </c>
      <c r="C119" s="9">
        <f>SUM(C120:C124)</f>
        <v>38396</v>
      </c>
      <c r="D119" s="9">
        <f t="shared" ref="D119" si="73">SUM(D120:D124)</f>
        <v>13547</v>
      </c>
      <c r="E119" s="70">
        <f t="shared" si="51"/>
        <v>0.35282321075111989</v>
      </c>
      <c r="F119" s="9">
        <f t="shared" ref="F119:G119" si="74">SUM(F120:F124)</f>
        <v>39853</v>
      </c>
      <c r="G119" s="9">
        <f t="shared" si="74"/>
        <v>12635</v>
      </c>
      <c r="H119" s="70">
        <f t="shared" si="45"/>
        <v>0.31704012245000374</v>
      </c>
      <c r="I119" s="78"/>
      <c r="J119" s="70">
        <f>H119-E119</f>
        <v>-3.578308830111615E-2</v>
      </c>
    </row>
    <row r="120" spans="1:10" s="18" customFormat="1" ht="52.5" customHeight="1" x14ac:dyDescent="0.25">
      <c r="A120" s="20">
        <v>1</v>
      </c>
      <c r="B120" s="28" t="s">
        <v>72</v>
      </c>
      <c r="C120" s="76">
        <v>5816</v>
      </c>
      <c r="D120" s="76">
        <v>3164</v>
      </c>
      <c r="E120" s="73">
        <f t="shared" si="51"/>
        <v>0.54401650618982123</v>
      </c>
      <c r="F120" s="17">
        <v>6175</v>
      </c>
      <c r="G120" s="17">
        <v>2423</v>
      </c>
      <c r="H120" s="73">
        <f t="shared" si="45"/>
        <v>0.39238866396761135</v>
      </c>
      <c r="I120" s="45"/>
      <c r="J120" s="73"/>
    </row>
    <row r="121" spans="1:10" s="101" customFormat="1" ht="30.75" customHeight="1" x14ac:dyDescent="0.25">
      <c r="A121" s="10">
        <v>2</v>
      </c>
      <c r="B121" s="11" t="s">
        <v>57</v>
      </c>
      <c r="C121" s="22">
        <v>929</v>
      </c>
      <c r="D121" s="22">
        <v>320</v>
      </c>
      <c r="E121" s="73">
        <f>D121/C121</f>
        <v>0.34445640473627559</v>
      </c>
      <c r="F121" s="23">
        <v>597</v>
      </c>
      <c r="G121" s="23">
        <v>216</v>
      </c>
      <c r="H121" s="73">
        <f t="shared" si="45"/>
        <v>0.36180904522613067</v>
      </c>
      <c r="I121" s="45"/>
      <c r="J121" s="73"/>
    </row>
    <row r="122" spans="1:10" s="18" customFormat="1" ht="30.75" customHeight="1" x14ac:dyDescent="0.25">
      <c r="A122" s="20">
        <v>3</v>
      </c>
      <c r="B122" s="15" t="s">
        <v>58</v>
      </c>
      <c r="C122" s="23">
        <v>25429</v>
      </c>
      <c r="D122" s="23">
        <v>7903</v>
      </c>
      <c r="E122" s="73">
        <f t="shared" ref="E122:E127" si="75">D122/C122</f>
        <v>0.31078689685005306</v>
      </c>
      <c r="F122" s="23">
        <v>27379</v>
      </c>
      <c r="G122" s="23">
        <v>9452</v>
      </c>
      <c r="H122" s="73">
        <f t="shared" si="45"/>
        <v>0.34522809452500092</v>
      </c>
      <c r="I122" s="45"/>
      <c r="J122" s="73"/>
    </row>
    <row r="123" spans="1:10" s="67" customFormat="1" ht="30.75" customHeight="1" x14ac:dyDescent="0.25">
      <c r="A123" s="10">
        <v>4</v>
      </c>
      <c r="B123" s="11" t="s">
        <v>45</v>
      </c>
      <c r="C123" s="22">
        <v>6136</v>
      </c>
      <c r="D123" s="22">
        <v>2119</v>
      </c>
      <c r="E123" s="73">
        <f t="shared" si="75"/>
        <v>0.34533898305084748</v>
      </c>
      <c r="F123" s="29">
        <v>5648</v>
      </c>
      <c r="G123" s="29">
        <v>537</v>
      </c>
      <c r="H123" s="73">
        <f t="shared" si="45"/>
        <v>9.5077903682719553E-2</v>
      </c>
      <c r="I123" s="50"/>
      <c r="J123" s="73"/>
    </row>
    <row r="124" spans="1:10" s="31" customFormat="1" ht="30.75" customHeight="1" x14ac:dyDescent="0.25">
      <c r="A124" s="20">
        <v>5</v>
      </c>
      <c r="B124" s="15" t="s">
        <v>46</v>
      </c>
      <c r="C124" s="35">
        <v>86</v>
      </c>
      <c r="D124" s="12">
        <v>41</v>
      </c>
      <c r="E124" s="73">
        <f t="shared" si="75"/>
        <v>0.47674418604651164</v>
      </c>
      <c r="F124" s="30">
        <v>54</v>
      </c>
      <c r="G124" s="17">
        <v>7</v>
      </c>
      <c r="H124" s="73">
        <f t="shared" si="45"/>
        <v>0.12962962962962962</v>
      </c>
      <c r="I124" s="50"/>
      <c r="J124" s="73"/>
    </row>
    <row r="125" spans="1:10" s="100" customFormat="1" ht="30.75" customHeight="1" x14ac:dyDescent="0.25">
      <c r="A125" s="5">
        <v>27</v>
      </c>
      <c r="B125" s="55" t="s">
        <v>73</v>
      </c>
      <c r="C125" s="9">
        <f>C126</f>
        <v>2930</v>
      </c>
      <c r="D125" s="9">
        <f t="shared" ref="D125" si="76">D126</f>
        <v>1887</v>
      </c>
      <c r="E125" s="70">
        <f t="shared" si="75"/>
        <v>0.6440273037542662</v>
      </c>
      <c r="F125" s="9">
        <f t="shared" ref="F125:G125" si="77">F126</f>
        <v>3086</v>
      </c>
      <c r="G125" s="9">
        <f t="shared" si="77"/>
        <v>1419</v>
      </c>
      <c r="H125" s="70">
        <f t="shared" si="45"/>
        <v>0.45981853532080363</v>
      </c>
      <c r="I125" s="71" t="s">
        <v>13</v>
      </c>
      <c r="J125" s="70">
        <f>H125-E125</f>
        <v>-0.18420876843346257</v>
      </c>
    </row>
    <row r="126" spans="1:10" s="18" customFormat="1" ht="51.75" customHeight="1" x14ac:dyDescent="0.25">
      <c r="A126" s="20">
        <v>1</v>
      </c>
      <c r="B126" s="28" t="s">
        <v>74</v>
      </c>
      <c r="C126" s="76">
        <v>2930</v>
      </c>
      <c r="D126" s="76">
        <v>1887</v>
      </c>
      <c r="E126" s="73">
        <f t="shared" si="75"/>
        <v>0.6440273037542662</v>
      </c>
      <c r="F126" s="17">
        <v>3086</v>
      </c>
      <c r="G126" s="17">
        <v>1419</v>
      </c>
      <c r="H126" s="73">
        <f t="shared" si="45"/>
        <v>0.45981853532080363</v>
      </c>
      <c r="I126" s="45"/>
      <c r="J126" s="73"/>
    </row>
    <row r="127" spans="1:10" s="100" customFormat="1" ht="30.75" customHeight="1" x14ac:dyDescent="0.25">
      <c r="A127" s="5">
        <v>28</v>
      </c>
      <c r="B127" s="55" t="s">
        <v>75</v>
      </c>
      <c r="C127" s="9">
        <f>SUM(C128:C131)</f>
        <v>7404</v>
      </c>
      <c r="D127" s="9">
        <f t="shared" ref="D127" si="78">SUM(D128:D131)</f>
        <v>2815</v>
      </c>
      <c r="E127" s="70">
        <f t="shared" si="75"/>
        <v>0.38019989195029713</v>
      </c>
      <c r="F127" s="9">
        <f t="shared" ref="F127:G127" si="79">SUM(F128:F131)</f>
        <v>6131</v>
      </c>
      <c r="G127" s="9">
        <f t="shared" si="79"/>
        <v>1940</v>
      </c>
      <c r="H127" s="70">
        <f t="shared" si="45"/>
        <v>0.31642472679823846</v>
      </c>
      <c r="I127" s="78"/>
      <c r="J127" s="70">
        <f>H127-E127</f>
        <v>-6.3775165152058666E-2</v>
      </c>
    </row>
    <row r="128" spans="1:10" s="101" customFormat="1" ht="30.75" customHeight="1" x14ac:dyDescent="0.25">
      <c r="A128" s="10">
        <v>1</v>
      </c>
      <c r="B128" s="11" t="s">
        <v>57</v>
      </c>
      <c r="C128" s="22">
        <v>4614</v>
      </c>
      <c r="D128" s="22">
        <v>1548</v>
      </c>
      <c r="E128" s="73">
        <f>D128/C128</f>
        <v>0.33550065019505854</v>
      </c>
      <c r="F128" s="23">
        <v>2744</v>
      </c>
      <c r="G128" s="23">
        <v>1035</v>
      </c>
      <c r="H128" s="73">
        <f t="shared" si="45"/>
        <v>0.37718658892128282</v>
      </c>
      <c r="I128" s="45"/>
      <c r="J128" s="73"/>
    </row>
    <row r="129" spans="1:10" s="18" customFormat="1" ht="30.75" customHeight="1" x14ac:dyDescent="0.25">
      <c r="A129" s="20">
        <v>2</v>
      </c>
      <c r="B129" s="15" t="s">
        <v>58</v>
      </c>
      <c r="C129" s="23">
        <v>144</v>
      </c>
      <c r="D129" s="23">
        <v>92</v>
      </c>
      <c r="E129" s="73">
        <f t="shared" ref="E129:E132" si="80">D129/C129</f>
        <v>0.63888888888888884</v>
      </c>
      <c r="F129" s="23">
        <v>178</v>
      </c>
      <c r="G129" s="23">
        <v>75</v>
      </c>
      <c r="H129" s="73">
        <f t="shared" si="45"/>
        <v>0.42134831460674155</v>
      </c>
      <c r="I129" s="45"/>
      <c r="J129" s="73"/>
    </row>
    <row r="130" spans="1:10" s="18" customFormat="1" ht="49.5" customHeight="1" x14ac:dyDescent="0.25">
      <c r="A130" s="10">
        <v>3</v>
      </c>
      <c r="B130" s="28" t="s">
        <v>74</v>
      </c>
      <c r="C130" s="76">
        <v>1843</v>
      </c>
      <c r="D130" s="76">
        <v>1103</v>
      </c>
      <c r="E130" s="73">
        <f t="shared" si="80"/>
        <v>0.59848073792729251</v>
      </c>
      <c r="F130" s="17">
        <v>1744</v>
      </c>
      <c r="G130" s="17">
        <v>778</v>
      </c>
      <c r="H130" s="73">
        <f t="shared" si="45"/>
        <v>0.44610091743119268</v>
      </c>
      <c r="I130" s="45"/>
      <c r="J130" s="73"/>
    </row>
    <row r="131" spans="1:10" s="18" customFormat="1" ht="30.75" customHeight="1" x14ac:dyDescent="0.25">
      <c r="A131" s="20">
        <v>4</v>
      </c>
      <c r="B131" s="15" t="s">
        <v>76</v>
      </c>
      <c r="C131" s="12">
        <v>803</v>
      </c>
      <c r="D131" s="12">
        <v>72</v>
      </c>
      <c r="E131" s="73">
        <f t="shared" si="80"/>
        <v>8.9663760896637607E-2</v>
      </c>
      <c r="F131" s="17">
        <v>1465</v>
      </c>
      <c r="G131" s="17">
        <v>52</v>
      </c>
      <c r="H131" s="73">
        <f t="shared" si="45"/>
        <v>3.5494880546075087E-2</v>
      </c>
      <c r="I131" s="45"/>
      <c r="J131" s="73"/>
    </row>
    <row r="132" spans="1:10" s="100" customFormat="1" ht="30.75" customHeight="1" x14ac:dyDescent="0.25">
      <c r="A132" s="5">
        <v>29</v>
      </c>
      <c r="B132" s="40" t="s">
        <v>77</v>
      </c>
      <c r="C132" s="9">
        <f>SUM(C133:C136)</f>
        <v>26005</v>
      </c>
      <c r="D132" s="9">
        <f t="shared" ref="D132" si="81">SUM(D133:D136)</f>
        <v>9930</v>
      </c>
      <c r="E132" s="70">
        <f t="shared" si="80"/>
        <v>0.38184964429917323</v>
      </c>
      <c r="F132" s="9">
        <f t="shared" ref="F132:G132" si="82">SUM(F133:F136)</f>
        <v>30050</v>
      </c>
      <c r="G132" s="9">
        <f t="shared" si="82"/>
        <v>10565</v>
      </c>
      <c r="H132" s="70">
        <f t="shared" si="45"/>
        <v>0.35158069883527454</v>
      </c>
      <c r="I132" s="71" t="s">
        <v>13</v>
      </c>
      <c r="J132" s="70">
        <f>H132-E132</f>
        <v>-3.0268945463898689E-2</v>
      </c>
    </row>
    <row r="133" spans="1:10" s="101" customFormat="1" ht="30.75" customHeight="1" x14ac:dyDescent="0.25">
      <c r="A133" s="10">
        <v>1</v>
      </c>
      <c r="B133" s="11" t="s">
        <v>57</v>
      </c>
      <c r="C133" s="22">
        <v>3477</v>
      </c>
      <c r="D133" s="22">
        <v>1239</v>
      </c>
      <c r="E133" s="73">
        <f>D133/C133</f>
        <v>0.35634167385677307</v>
      </c>
      <c r="F133" s="23">
        <v>3320</v>
      </c>
      <c r="G133" s="23">
        <v>1180</v>
      </c>
      <c r="H133" s="73">
        <f t="shared" si="45"/>
        <v>0.35542168674698793</v>
      </c>
      <c r="I133" s="45"/>
      <c r="J133" s="73"/>
    </row>
    <row r="134" spans="1:10" s="21" customFormat="1" ht="30.75" customHeight="1" x14ac:dyDescent="0.25">
      <c r="A134" s="10">
        <v>2</v>
      </c>
      <c r="B134" s="11" t="s">
        <v>43</v>
      </c>
      <c r="C134" s="22">
        <v>620</v>
      </c>
      <c r="D134" s="22">
        <v>221</v>
      </c>
      <c r="E134" s="73">
        <f t="shared" ref="E134:E142" si="83">D134/C134</f>
        <v>0.3564516129032258</v>
      </c>
      <c r="F134" s="22">
        <v>636</v>
      </c>
      <c r="G134" s="22">
        <v>165</v>
      </c>
      <c r="H134" s="73">
        <f t="shared" si="45"/>
        <v>0.25943396226415094</v>
      </c>
      <c r="I134" s="45"/>
      <c r="J134" s="73"/>
    </row>
    <row r="135" spans="1:10" s="31" customFormat="1" ht="30.75" customHeight="1" x14ac:dyDescent="0.25">
      <c r="A135" s="10">
        <v>3</v>
      </c>
      <c r="B135" s="15" t="s">
        <v>46</v>
      </c>
      <c r="C135" s="35">
        <v>21607</v>
      </c>
      <c r="D135" s="12">
        <v>8378</v>
      </c>
      <c r="E135" s="73">
        <f t="shared" si="83"/>
        <v>0.38774471236173463</v>
      </c>
      <c r="F135" s="30">
        <v>25768</v>
      </c>
      <c r="G135" s="17">
        <v>9179</v>
      </c>
      <c r="H135" s="73">
        <f t="shared" si="45"/>
        <v>0.35621701334989136</v>
      </c>
      <c r="I135" s="50"/>
      <c r="J135" s="73"/>
    </row>
    <row r="136" spans="1:10" s="26" customFormat="1" ht="30.75" customHeight="1" x14ac:dyDescent="0.25">
      <c r="A136" s="10">
        <v>4</v>
      </c>
      <c r="B136" s="15" t="s">
        <v>38</v>
      </c>
      <c r="C136" s="23">
        <v>301</v>
      </c>
      <c r="D136" s="23">
        <v>92</v>
      </c>
      <c r="E136" s="73">
        <f t="shared" si="83"/>
        <v>0.30564784053156147</v>
      </c>
      <c r="F136" s="23">
        <v>326</v>
      </c>
      <c r="G136" s="23">
        <v>41</v>
      </c>
      <c r="H136" s="73">
        <f t="shared" ref="H136:H142" si="84">G136/F136</f>
        <v>0.12576687116564417</v>
      </c>
      <c r="I136" s="45"/>
      <c r="J136" s="73"/>
    </row>
    <row r="137" spans="1:10" s="100" customFormat="1" ht="30.75" customHeight="1" x14ac:dyDescent="0.25">
      <c r="A137" s="5">
        <v>30</v>
      </c>
      <c r="B137" s="55" t="s">
        <v>78</v>
      </c>
      <c r="C137" s="9">
        <f>C138</f>
        <v>1292</v>
      </c>
      <c r="D137" s="9">
        <f t="shared" ref="D137" si="85">D138</f>
        <v>795</v>
      </c>
      <c r="E137" s="70">
        <f t="shared" si="83"/>
        <v>0.6153250773993808</v>
      </c>
      <c r="F137" s="9">
        <f t="shared" ref="F137:G137" si="86">F138</f>
        <v>1409</v>
      </c>
      <c r="G137" s="9">
        <f t="shared" si="86"/>
        <v>556</v>
      </c>
      <c r="H137" s="70">
        <f t="shared" si="84"/>
        <v>0.39460610361958837</v>
      </c>
      <c r="I137" s="71" t="s">
        <v>13</v>
      </c>
      <c r="J137" s="70">
        <f>H137-E137</f>
        <v>-0.22071897377979244</v>
      </c>
    </row>
    <row r="138" spans="1:10" s="21" customFormat="1" ht="30.75" customHeight="1" x14ac:dyDescent="0.25">
      <c r="A138" s="20">
        <v>1</v>
      </c>
      <c r="B138" s="11" t="s">
        <v>43</v>
      </c>
      <c r="C138" s="22">
        <v>1292</v>
      </c>
      <c r="D138" s="22">
        <v>795</v>
      </c>
      <c r="E138" s="73">
        <f t="shared" si="83"/>
        <v>0.6153250773993808</v>
      </c>
      <c r="F138" s="35">
        <v>1409</v>
      </c>
      <c r="G138" s="35">
        <v>556</v>
      </c>
      <c r="H138" s="73">
        <f t="shared" si="84"/>
        <v>0.39460610361958837</v>
      </c>
      <c r="I138" s="45"/>
      <c r="J138" s="73"/>
    </row>
    <row r="139" spans="1:10" s="100" customFormat="1" ht="30.75" customHeight="1" x14ac:dyDescent="0.25">
      <c r="A139" s="5">
        <v>31</v>
      </c>
      <c r="B139" s="55" t="s">
        <v>79</v>
      </c>
      <c r="C139" s="9">
        <f>C140</f>
        <v>14507</v>
      </c>
      <c r="D139" s="9">
        <f t="shared" ref="D139" si="87">D140</f>
        <v>2679</v>
      </c>
      <c r="E139" s="70">
        <f t="shared" si="83"/>
        <v>0.18466946991107741</v>
      </c>
      <c r="F139" s="9">
        <f t="shared" ref="F139:G139" si="88">F140</f>
        <v>6265</v>
      </c>
      <c r="G139" s="9">
        <f t="shared" si="88"/>
        <v>1987</v>
      </c>
      <c r="H139" s="70">
        <f t="shared" si="84"/>
        <v>0.31715881883479646</v>
      </c>
      <c r="I139" s="78"/>
      <c r="J139" s="70">
        <f>H139-E139</f>
        <v>0.13248934892371905</v>
      </c>
    </row>
    <row r="140" spans="1:10" s="18" customFormat="1" ht="30.75" customHeight="1" x14ac:dyDescent="0.25">
      <c r="A140" s="20">
        <v>1</v>
      </c>
      <c r="B140" s="15" t="s">
        <v>76</v>
      </c>
      <c r="C140" s="12">
        <v>14507</v>
      </c>
      <c r="D140" s="12">
        <v>2679</v>
      </c>
      <c r="E140" s="73">
        <f t="shared" si="83"/>
        <v>0.18466946991107741</v>
      </c>
      <c r="F140" s="17">
        <v>6265</v>
      </c>
      <c r="G140" s="17">
        <v>1987</v>
      </c>
      <c r="H140" s="73">
        <f t="shared" si="84"/>
        <v>0.31715881883479646</v>
      </c>
      <c r="I140" s="45"/>
      <c r="J140" s="73"/>
    </row>
    <row r="141" spans="1:10" s="100" customFormat="1" ht="30.75" customHeight="1" x14ac:dyDescent="0.25">
      <c r="A141" s="5">
        <v>32</v>
      </c>
      <c r="B141" s="40" t="s">
        <v>80</v>
      </c>
      <c r="C141" s="9">
        <f>C142</f>
        <v>1813</v>
      </c>
      <c r="D141" s="9">
        <f t="shared" ref="D141" si="89">D142</f>
        <v>976</v>
      </c>
      <c r="E141" s="70">
        <f t="shared" si="83"/>
        <v>0.53833425261996692</v>
      </c>
      <c r="F141" s="9">
        <f t="shared" ref="F141:G141" si="90">F142</f>
        <v>1787</v>
      </c>
      <c r="G141" s="9">
        <f t="shared" si="90"/>
        <v>359</v>
      </c>
      <c r="H141" s="70">
        <f t="shared" si="84"/>
        <v>0.2008953553441522</v>
      </c>
      <c r="I141" s="78"/>
      <c r="J141" s="70">
        <f>H141-E141</f>
        <v>-0.33743889727581472</v>
      </c>
    </row>
    <row r="142" spans="1:10" s="26" customFormat="1" ht="30.75" customHeight="1" x14ac:dyDescent="0.25">
      <c r="A142" s="20">
        <v>1</v>
      </c>
      <c r="B142" s="15" t="s">
        <v>38</v>
      </c>
      <c r="C142" s="23">
        <v>1813</v>
      </c>
      <c r="D142" s="23">
        <v>976</v>
      </c>
      <c r="E142" s="73">
        <f t="shared" si="83"/>
        <v>0.53833425261996692</v>
      </c>
      <c r="F142" s="23">
        <v>1787</v>
      </c>
      <c r="G142" s="23">
        <v>359</v>
      </c>
      <c r="H142" s="73">
        <f t="shared" si="84"/>
        <v>0.2008953553441522</v>
      </c>
      <c r="I142" s="45"/>
      <c r="J142" s="73"/>
    </row>
    <row r="143" spans="1:10" s="103" customFormat="1" ht="30.75" customHeight="1" x14ac:dyDescent="0.25">
      <c r="A143" s="5" t="s">
        <v>81</v>
      </c>
      <c r="B143" s="6" t="s">
        <v>82</v>
      </c>
      <c r="C143" s="83"/>
      <c r="D143" s="83"/>
      <c r="E143" s="116"/>
      <c r="F143" s="36"/>
      <c r="G143" s="36"/>
      <c r="H143" s="84"/>
      <c r="I143" s="85"/>
      <c r="J143" s="84"/>
    </row>
    <row r="144" spans="1:10" s="98" customFormat="1" ht="30.75" customHeight="1" x14ac:dyDescent="0.2">
      <c r="A144" s="37">
        <v>1</v>
      </c>
      <c r="B144" s="38" t="s">
        <v>83</v>
      </c>
      <c r="C144" s="9">
        <f>C147+C145+C146</f>
        <v>54708</v>
      </c>
      <c r="D144" s="9">
        <f>D147+D145+D146</f>
        <v>28468</v>
      </c>
      <c r="E144" s="70"/>
      <c r="F144" s="9">
        <f>SUM(F145:F147)</f>
        <v>58117</v>
      </c>
      <c r="G144" s="9">
        <f>SUM(G145:G147)</f>
        <v>36699</v>
      </c>
      <c r="H144" s="86"/>
      <c r="I144" s="87"/>
      <c r="J144" s="86"/>
    </row>
    <row r="145" spans="1:10" s="103" customFormat="1" ht="30.75" customHeight="1" x14ac:dyDescent="0.25">
      <c r="A145" s="33">
        <v>1</v>
      </c>
      <c r="B145" s="39" t="s">
        <v>47</v>
      </c>
      <c r="C145" s="12">
        <v>52456</v>
      </c>
      <c r="D145" s="12">
        <v>27456</v>
      </c>
      <c r="E145" s="73">
        <f>D145/C145</f>
        <v>0.52341009608052458</v>
      </c>
      <c r="F145" s="12">
        <v>55645</v>
      </c>
      <c r="G145" s="12">
        <v>35488</v>
      </c>
      <c r="H145" s="73">
        <f>G145/F145</f>
        <v>0.63775721089046633</v>
      </c>
      <c r="I145" s="85"/>
      <c r="J145" s="73"/>
    </row>
    <row r="146" spans="1:10" s="103" customFormat="1" ht="30.75" customHeight="1" x14ac:dyDescent="0.25">
      <c r="A146" s="33">
        <v>2</v>
      </c>
      <c r="B146" s="39" t="s">
        <v>19</v>
      </c>
      <c r="C146" s="12">
        <v>2093</v>
      </c>
      <c r="D146" s="12">
        <v>912</v>
      </c>
      <c r="E146" s="73">
        <f>D146/C146</f>
        <v>0.43573817486860966</v>
      </c>
      <c r="F146" s="12">
        <v>2306</v>
      </c>
      <c r="G146" s="12">
        <v>1089</v>
      </c>
      <c r="H146" s="73">
        <f>G146/F146</f>
        <v>0.47224631396357331</v>
      </c>
      <c r="I146" s="85"/>
      <c r="J146" s="73"/>
    </row>
    <row r="147" spans="1:10" s="103" customFormat="1" ht="30.75" customHeight="1" x14ac:dyDescent="0.25">
      <c r="A147" s="33">
        <v>3</v>
      </c>
      <c r="B147" s="39" t="s">
        <v>15</v>
      </c>
      <c r="C147" s="12">
        <v>159</v>
      </c>
      <c r="D147" s="12">
        <v>100</v>
      </c>
      <c r="E147" s="73">
        <f>D147/C147</f>
        <v>0.62893081761006286</v>
      </c>
      <c r="F147" s="12">
        <v>166</v>
      </c>
      <c r="G147" s="12">
        <v>122</v>
      </c>
      <c r="H147" s="73">
        <f>G147/F147</f>
        <v>0.73493975903614461</v>
      </c>
      <c r="I147" s="85"/>
      <c r="J147" s="73"/>
    </row>
    <row r="148" spans="1:10" s="42" customFormat="1" ht="30.75" customHeight="1" x14ac:dyDescent="0.2">
      <c r="A148" s="7">
        <v>2</v>
      </c>
      <c r="B148" s="40" t="s">
        <v>84</v>
      </c>
      <c r="C148" s="41">
        <f>SUM(C149:C156)</f>
        <v>18631</v>
      </c>
      <c r="D148" s="41">
        <f>SUM(D149:D156)</f>
        <v>9355</v>
      </c>
      <c r="E148" s="90"/>
      <c r="F148" s="41">
        <f>SUM(F149:F156)</f>
        <v>23359</v>
      </c>
      <c r="G148" s="41">
        <f>SUM(G149:G156)</f>
        <v>5225</v>
      </c>
      <c r="H148" s="88"/>
      <c r="I148" s="87"/>
      <c r="J148" s="88"/>
    </row>
    <row r="149" spans="1:10" s="44" customFormat="1" ht="30.75" customHeight="1" x14ac:dyDescent="0.2">
      <c r="A149" s="20">
        <v>1</v>
      </c>
      <c r="B149" s="43" t="s">
        <v>37</v>
      </c>
      <c r="C149" s="23">
        <v>7275</v>
      </c>
      <c r="D149" s="23">
        <v>3241</v>
      </c>
      <c r="E149" s="73">
        <f t="shared" ref="E149:E156" si="91">D149/C149</f>
        <v>0.44549828178694156</v>
      </c>
      <c r="F149" s="23">
        <v>10699</v>
      </c>
      <c r="G149" s="23">
        <v>2151</v>
      </c>
      <c r="H149" s="73">
        <f t="shared" ref="H149:H156" si="92">G149/F149</f>
        <v>0.20104682680624358</v>
      </c>
      <c r="I149" s="85"/>
      <c r="J149" s="73"/>
    </row>
    <row r="150" spans="1:10" s="44" customFormat="1" ht="30.75" customHeight="1" x14ac:dyDescent="0.2">
      <c r="A150" s="20">
        <v>2</v>
      </c>
      <c r="B150" s="45" t="s">
        <v>47</v>
      </c>
      <c r="C150" s="23">
        <v>4437</v>
      </c>
      <c r="D150" s="23">
        <v>3115</v>
      </c>
      <c r="E150" s="73">
        <f t="shared" si="91"/>
        <v>0.70205093531665541</v>
      </c>
      <c r="F150" s="23">
        <v>5443</v>
      </c>
      <c r="G150" s="23">
        <v>1875</v>
      </c>
      <c r="H150" s="73">
        <f t="shared" si="92"/>
        <v>0.34447914752893627</v>
      </c>
      <c r="I150" s="85"/>
      <c r="J150" s="73"/>
    </row>
    <row r="151" spans="1:10" s="44" customFormat="1" ht="30.75" customHeight="1" x14ac:dyDescent="0.2">
      <c r="A151" s="20">
        <v>3</v>
      </c>
      <c r="B151" s="43" t="s">
        <v>80</v>
      </c>
      <c r="C151" s="23">
        <v>1813</v>
      </c>
      <c r="D151" s="23">
        <v>976</v>
      </c>
      <c r="E151" s="73">
        <f t="shared" si="91"/>
        <v>0.53833425261996692</v>
      </c>
      <c r="F151" s="23">
        <v>1787</v>
      </c>
      <c r="G151" s="23">
        <v>359</v>
      </c>
      <c r="H151" s="73">
        <f t="shared" si="92"/>
        <v>0.2008953553441522</v>
      </c>
      <c r="I151" s="85"/>
      <c r="J151" s="73"/>
    </row>
    <row r="152" spans="1:10" s="44" customFormat="1" ht="30.75" customHeight="1" x14ac:dyDescent="0.2">
      <c r="A152" s="20">
        <v>4</v>
      </c>
      <c r="B152" s="43" t="s">
        <v>62</v>
      </c>
      <c r="C152" s="23">
        <v>1810</v>
      </c>
      <c r="D152" s="23">
        <v>735</v>
      </c>
      <c r="E152" s="73">
        <f t="shared" si="91"/>
        <v>0.40607734806629836</v>
      </c>
      <c r="F152" s="23">
        <v>1858</v>
      </c>
      <c r="G152" s="23">
        <v>315</v>
      </c>
      <c r="H152" s="73">
        <f t="shared" si="92"/>
        <v>0.16953713670613563</v>
      </c>
      <c r="I152" s="85"/>
      <c r="J152" s="73"/>
    </row>
    <row r="153" spans="1:10" s="46" customFormat="1" ht="30.75" customHeight="1" x14ac:dyDescent="0.2">
      <c r="A153" s="20">
        <v>5</v>
      </c>
      <c r="B153" s="43" t="s">
        <v>61</v>
      </c>
      <c r="C153" s="23">
        <v>1731</v>
      </c>
      <c r="D153" s="23">
        <v>610</v>
      </c>
      <c r="E153" s="73">
        <f t="shared" si="91"/>
        <v>0.35239745811669554</v>
      </c>
      <c r="F153" s="23">
        <v>1785</v>
      </c>
      <c r="G153" s="23">
        <v>245</v>
      </c>
      <c r="H153" s="73">
        <f t="shared" si="92"/>
        <v>0.13725490196078433</v>
      </c>
      <c r="I153" s="89"/>
      <c r="J153" s="73"/>
    </row>
    <row r="154" spans="1:10" s="46" customFormat="1" ht="30.75" customHeight="1" x14ac:dyDescent="0.2">
      <c r="A154" s="20">
        <v>6</v>
      </c>
      <c r="B154" s="43" t="s">
        <v>59</v>
      </c>
      <c r="C154" s="23">
        <v>1080</v>
      </c>
      <c r="D154" s="23">
        <v>514</v>
      </c>
      <c r="E154" s="73">
        <f t="shared" si="91"/>
        <v>0.47592592592592592</v>
      </c>
      <c r="F154" s="23">
        <v>1335</v>
      </c>
      <c r="G154" s="23">
        <v>205</v>
      </c>
      <c r="H154" s="73">
        <f t="shared" si="92"/>
        <v>0.15355805243445692</v>
      </c>
      <c r="I154" s="89"/>
      <c r="J154" s="73"/>
    </row>
    <row r="155" spans="1:10" s="46" customFormat="1" ht="30.75" customHeight="1" x14ac:dyDescent="0.2">
      <c r="A155" s="20">
        <v>7</v>
      </c>
      <c r="B155" s="43" t="s">
        <v>77</v>
      </c>
      <c r="C155" s="23">
        <v>301</v>
      </c>
      <c r="D155" s="23">
        <v>92</v>
      </c>
      <c r="E155" s="73">
        <f t="shared" si="91"/>
        <v>0.30564784053156147</v>
      </c>
      <c r="F155" s="23">
        <v>326</v>
      </c>
      <c r="G155" s="23">
        <v>41</v>
      </c>
      <c r="H155" s="73">
        <f t="shared" si="92"/>
        <v>0.12576687116564417</v>
      </c>
      <c r="I155" s="89"/>
      <c r="J155" s="73"/>
    </row>
    <row r="156" spans="1:10" s="46" customFormat="1" ht="30.75" customHeight="1" x14ac:dyDescent="0.2">
      <c r="A156" s="20">
        <v>8</v>
      </c>
      <c r="B156" s="43" t="s">
        <v>64</v>
      </c>
      <c r="C156" s="23">
        <v>184</v>
      </c>
      <c r="D156" s="23">
        <v>72</v>
      </c>
      <c r="E156" s="73">
        <f t="shared" si="91"/>
        <v>0.39130434782608697</v>
      </c>
      <c r="F156" s="23">
        <v>126</v>
      </c>
      <c r="G156" s="23">
        <v>34</v>
      </c>
      <c r="H156" s="73">
        <f t="shared" si="92"/>
        <v>0.26984126984126983</v>
      </c>
      <c r="I156" s="89"/>
      <c r="J156" s="73"/>
    </row>
    <row r="157" spans="1:10" s="98" customFormat="1" ht="30.75" customHeight="1" x14ac:dyDescent="0.2">
      <c r="A157" s="5">
        <v>3</v>
      </c>
      <c r="B157" s="47" t="s">
        <v>85</v>
      </c>
      <c r="C157" s="9">
        <v>5799</v>
      </c>
      <c r="D157" s="9">
        <v>2409</v>
      </c>
      <c r="E157" s="70"/>
      <c r="F157" s="9">
        <v>5916</v>
      </c>
      <c r="G157" s="9">
        <v>2150</v>
      </c>
      <c r="H157" s="70"/>
      <c r="I157" s="87"/>
      <c r="J157" s="70"/>
    </row>
    <row r="158" spans="1:10" ht="44.25" customHeight="1" x14ac:dyDescent="0.2">
      <c r="A158" s="20">
        <v>1</v>
      </c>
      <c r="B158" s="28" t="s">
        <v>86</v>
      </c>
      <c r="C158" s="12">
        <v>5811</v>
      </c>
      <c r="D158" s="12">
        <v>2366</v>
      </c>
      <c r="E158" s="73">
        <f>D158/C158</f>
        <v>0.40715883668903802</v>
      </c>
      <c r="F158" s="12">
        <v>5916</v>
      </c>
      <c r="G158" s="12">
        <v>2150</v>
      </c>
      <c r="H158" s="73">
        <f>G158/F158</f>
        <v>0.36342123056118997</v>
      </c>
      <c r="I158" s="85"/>
      <c r="J158" s="73"/>
    </row>
    <row r="159" spans="1:10" s="95" customFormat="1" ht="30.75" customHeight="1" x14ac:dyDescent="0.2">
      <c r="A159" s="5">
        <v>4</v>
      </c>
      <c r="B159" s="47" t="s">
        <v>87</v>
      </c>
      <c r="C159" s="9">
        <f>SUM(C163:C167)</f>
        <v>16233</v>
      </c>
      <c r="D159" s="9">
        <f>SUM(D163:D167)</f>
        <v>6403</v>
      </c>
      <c r="E159" s="70"/>
      <c r="F159" s="9">
        <f>SUM(F160:F167)</f>
        <v>40333</v>
      </c>
      <c r="G159" s="9">
        <f>SUM(G160:G167)</f>
        <v>17403</v>
      </c>
      <c r="H159" s="70"/>
      <c r="I159" s="87"/>
      <c r="J159" s="70"/>
    </row>
    <row r="160" spans="1:10" s="48" customFormat="1" ht="30.75" customHeight="1" x14ac:dyDescent="0.2">
      <c r="A160" s="20">
        <v>1</v>
      </c>
      <c r="B160" s="43" t="s">
        <v>31</v>
      </c>
      <c r="C160" s="22">
        <v>707</v>
      </c>
      <c r="D160" s="22">
        <v>315</v>
      </c>
      <c r="E160" s="73">
        <f>D160/C160</f>
        <v>0.44554455445544555</v>
      </c>
      <c r="F160" s="12">
        <v>544</v>
      </c>
      <c r="G160" s="12">
        <v>138</v>
      </c>
      <c r="H160" s="73">
        <f t="shared" ref="H160:H167" si="93">G160/F160</f>
        <v>0.25367647058823528</v>
      </c>
      <c r="I160" s="85"/>
      <c r="J160" s="73"/>
    </row>
    <row r="161" spans="1:10" s="48" customFormat="1" ht="30.75" customHeight="1" x14ac:dyDescent="0.2">
      <c r="A161" s="20">
        <v>2</v>
      </c>
      <c r="B161" s="49" t="s">
        <v>47</v>
      </c>
      <c r="C161" s="22">
        <v>17994</v>
      </c>
      <c r="D161" s="22">
        <v>7464</v>
      </c>
      <c r="E161" s="73">
        <f t="shared" ref="E161:E170" si="94">D161/C161</f>
        <v>0.4148049349783261</v>
      </c>
      <c r="F161" s="12">
        <v>21017</v>
      </c>
      <c r="G161" s="12">
        <v>9115</v>
      </c>
      <c r="H161" s="73">
        <f t="shared" si="93"/>
        <v>0.43369653137935954</v>
      </c>
      <c r="I161" s="85"/>
      <c r="J161" s="73"/>
    </row>
    <row r="162" spans="1:10" s="48" customFormat="1" ht="30.75" customHeight="1" x14ac:dyDescent="0.2">
      <c r="A162" s="20">
        <v>3</v>
      </c>
      <c r="B162" s="43" t="s">
        <v>66</v>
      </c>
      <c r="C162" s="22">
        <v>864</v>
      </c>
      <c r="D162" s="22">
        <v>312</v>
      </c>
      <c r="E162" s="73">
        <f t="shared" si="94"/>
        <v>0.3611111111111111</v>
      </c>
      <c r="F162" s="12">
        <v>876</v>
      </c>
      <c r="G162" s="12">
        <v>147</v>
      </c>
      <c r="H162" s="73">
        <f t="shared" si="93"/>
        <v>0.1678082191780822</v>
      </c>
      <c r="I162" s="85"/>
      <c r="J162" s="73"/>
    </row>
    <row r="163" spans="1:10" s="48" customFormat="1" ht="30.75" customHeight="1" x14ac:dyDescent="0.2">
      <c r="A163" s="20">
        <v>4</v>
      </c>
      <c r="B163" s="43" t="s">
        <v>59</v>
      </c>
      <c r="C163" s="22">
        <v>9484</v>
      </c>
      <c r="D163" s="22">
        <v>3126</v>
      </c>
      <c r="E163" s="73">
        <f t="shared" si="94"/>
        <v>0.32960776043863349</v>
      </c>
      <c r="F163" s="12">
        <v>11058</v>
      </c>
      <c r="G163" s="12">
        <v>4327</v>
      </c>
      <c r="H163" s="73">
        <f t="shared" si="93"/>
        <v>0.39130041598842469</v>
      </c>
      <c r="I163" s="85"/>
      <c r="J163" s="73"/>
    </row>
    <row r="164" spans="1:10" s="48" customFormat="1" ht="30.75" customHeight="1" x14ac:dyDescent="0.2">
      <c r="A164" s="20">
        <v>5</v>
      </c>
      <c r="B164" s="43" t="s">
        <v>22</v>
      </c>
      <c r="C164" s="22">
        <v>2848</v>
      </c>
      <c r="D164" s="22">
        <v>973</v>
      </c>
      <c r="E164" s="73">
        <f t="shared" si="94"/>
        <v>0.3416432584269663</v>
      </c>
      <c r="F164" s="12">
        <v>3727</v>
      </c>
      <c r="G164" s="12">
        <v>1726</v>
      </c>
      <c r="H164" s="73">
        <f t="shared" si="93"/>
        <v>0.46310705661389856</v>
      </c>
      <c r="I164" s="85"/>
      <c r="J164" s="73"/>
    </row>
    <row r="165" spans="1:10" s="48" customFormat="1" ht="30.75" customHeight="1" x14ac:dyDescent="0.2">
      <c r="A165" s="20">
        <v>6</v>
      </c>
      <c r="B165" s="43" t="s">
        <v>68</v>
      </c>
      <c r="C165" s="22">
        <v>1063</v>
      </c>
      <c r="D165" s="22">
        <v>278</v>
      </c>
      <c r="E165" s="73">
        <f t="shared" si="94"/>
        <v>0.26152398871119475</v>
      </c>
      <c r="F165" s="12">
        <v>633</v>
      </c>
      <c r="G165" s="12">
        <v>142</v>
      </c>
      <c r="H165" s="73">
        <f t="shared" si="93"/>
        <v>0.22432859399684044</v>
      </c>
      <c r="I165" s="85"/>
      <c r="J165" s="73"/>
    </row>
    <row r="166" spans="1:10" s="48" customFormat="1" ht="30.75" customHeight="1" x14ac:dyDescent="0.2">
      <c r="A166" s="20">
        <v>7</v>
      </c>
      <c r="B166" s="43" t="s">
        <v>20</v>
      </c>
      <c r="C166" s="22">
        <v>49</v>
      </c>
      <c r="D166" s="22">
        <v>34</v>
      </c>
      <c r="E166" s="73">
        <f t="shared" si="94"/>
        <v>0.69387755102040816</v>
      </c>
      <c r="F166" s="12">
        <v>52</v>
      </c>
      <c r="G166" s="12">
        <v>16</v>
      </c>
      <c r="H166" s="73">
        <f t="shared" si="93"/>
        <v>0.30769230769230771</v>
      </c>
      <c r="I166" s="85"/>
      <c r="J166" s="73"/>
    </row>
    <row r="167" spans="1:10" s="48" customFormat="1" ht="30.75" customHeight="1" x14ac:dyDescent="0.2">
      <c r="A167" s="20">
        <v>8</v>
      </c>
      <c r="B167" s="43" t="s">
        <v>12</v>
      </c>
      <c r="C167" s="72">
        <v>2789</v>
      </c>
      <c r="D167" s="72">
        <v>1992</v>
      </c>
      <c r="E167" s="73">
        <f t="shared" si="94"/>
        <v>0.71423449264969519</v>
      </c>
      <c r="F167" s="12">
        <v>2426</v>
      </c>
      <c r="G167" s="12">
        <v>1792</v>
      </c>
      <c r="H167" s="73">
        <f t="shared" si="93"/>
        <v>0.73866446826051113</v>
      </c>
      <c r="I167" s="85"/>
      <c r="J167" s="73"/>
    </row>
    <row r="168" spans="1:10" s="117" customFormat="1" ht="30.75" customHeight="1" x14ac:dyDescent="0.25">
      <c r="A168" s="5">
        <v>5</v>
      </c>
      <c r="B168" s="47" t="s">
        <v>88</v>
      </c>
      <c r="C168" s="9">
        <f>SUM(C170:C171)</f>
        <v>19652</v>
      </c>
      <c r="D168" s="9">
        <f>SUM(D170:D171)</f>
        <v>8791</v>
      </c>
      <c r="E168" s="70"/>
      <c r="F168" s="9">
        <f>SUM(F169:F171)</f>
        <v>29704</v>
      </c>
      <c r="G168" s="9">
        <f>SUM(G169:G171)</f>
        <v>14570</v>
      </c>
      <c r="H168" s="70"/>
      <c r="I168" s="87"/>
      <c r="J168" s="70"/>
    </row>
    <row r="169" spans="1:10" s="118" customFormat="1" ht="30.75" customHeight="1" x14ac:dyDescent="0.25">
      <c r="A169" s="10">
        <v>1</v>
      </c>
      <c r="B169" s="43" t="s">
        <v>31</v>
      </c>
      <c r="C169" s="22">
        <v>8489</v>
      </c>
      <c r="D169" s="22">
        <v>5173</v>
      </c>
      <c r="E169" s="73">
        <f t="shared" si="94"/>
        <v>0.60937684061726938</v>
      </c>
      <c r="F169" s="22">
        <v>8651</v>
      </c>
      <c r="G169" s="22">
        <v>5949</v>
      </c>
      <c r="H169" s="73">
        <f>G169/F169</f>
        <v>0.68766616576118367</v>
      </c>
      <c r="I169" s="15"/>
      <c r="J169" s="73"/>
    </row>
    <row r="170" spans="1:10" s="118" customFormat="1" ht="30.75" customHeight="1" x14ac:dyDescent="0.25">
      <c r="A170" s="10">
        <v>2</v>
      </c>
      <c r="B170" s="43" t="s">
        <v>89</v>
      </c>
      <c r="C170" s="80">
        <v>6214</v>
      </c>
      <c r="D170" s="80">
        <v>3040</v>
      </c>
      <c r="E170" s="73">
        <f t="shared" si="94"/>
        <v>0.48921789507563568</v>
      </c>
      <c r="F170" s="22">
        <v>6666</v>
      </c>
      <c r="G170" s="22">
        <v>3730</v>
      </c>
      <c r="H170" s="73">
        <f>G170/F170</f>
        <v>0.5595559555955596</v>
      </c>
      <c r="I170" s="15"/>
      <c r="J170" s="73"/>
    </row>
    <row r="171" spans="1:10" s="57" customFormat="1" ht="30.75" customHeight="1" x14ac:dyDescent="0.2">
      <c r="A171" s="7">
        <v>6</v>
      </c>
      <c r="B171" s="50" t="s">
        <v>90</v>
      </c>
      <c r="C171" s="41">
        <f>C172</f>
        <v>13438</v>
      </c>
      <c r="D171" s="41">
        <f>D172</f>
        <v>5751</v>
      </c>
      <c r="E171" s="90"/>
      <c r="F171" s="41">
        <f>F172</f>
        <v>14387</v>
      </c>
      <c r="G171" s="41">
        <f>G172</f>
        <v>4891</v>
      </c>
      <c r="H171" s="90"/>
      <c r="I171" s="87"/>
      <c r="J171" s="90"/>
    </row>
    <row r="172" spans="1:10" ht="30.75" customHeight="1" x14ac:dyDescent="0.2">
      <c r="A172" s="20">
        <v>1</v>
      </c>
      <c r="B172" s="43" t="s">
        <v>41</v>
      </c>
      <c r="C172" s="76">
        <v>13438</v>
      </c>
      <c r="D172" s="76">
        <v>5751</v>
      </c>
      <c r="E172" s="73">
        <f>D172/C172</f>
        <v>0.42796547105223992</v>
      </c>
      <c r="F172" s="12">
        <v>14387</v>
      </c>
      <c r="G172" s="12">
        <v>4891</v>
      </c>
      <c r="H172" s="73">
        <f>G172/F172</f>
        <v>0.33995968582748315</v>
      </c>
      <c r="I172" s="85"/>
      <c r="J172" s="73"/>
    </row>
    <row r="173" spans="1:10" s="57" customFormat="1" ht="30.75" customHeight="1" x14ac:dyDescent="0.2">
      <c r="A173" s="7">
        <v>7</v>
      </c>
      <c r="B173" s="50" t="s">
        <v>91</v>
      </c>
      <c r="C173" s="41">
        <f>SUM(C174:C177)</f>
        <v>9110</v>
      </c>
      <c r="D173" s="41">
        <f>SUM(D174:D177)</f>
        <v>3138</v>
      </c>
      <c r="E173" s="70"/>
      <c r="F173" s="9">
        <f>SUM(F174:F177)</f>
        <v>6684</v>
      </c>
      <c r="G173" s="9">
        <f>SUM(G174:G177)</f>
        <v>2441</v>
      </c>
      <c r="H173" s="86"/>
      <c r="I173" s="87"/>
      <c r="J173" s="86"/>
    </row>
    <row r="174" spans="1:10" s="103" customFormat="1" ht="30.75" customHeight="1" x14ac:dyDescent="0.25">
      <c r="A174" s="10">
        <v>1</v>
      </c>
      <c r="B174" s="11" t="s">
        <v>75</v>
      </c>
      <c r="C174" s="22">
        <v>4614</v>
      </c>
      <c r="D174" s="22">
        <v>1548</v>
      </c>
      <c r="E174" s="73">
        <f>D174/C174</f>
        <v>0.33550065019505854</v>
      </c>
      <c r="F174" s="23">
        <v>2744</v>
      </c>
      <c r="G174" s="23">
        <v>1035</v>
      </c>
      <c r="H174" s="73">
        <f>G174/F174</f>
        <v>0.37718658892128282</v>
      </c>
      <c r="I174" s="85"/>
      <c r="J174" s="73"/>
    </row>
    <row r="175" spans="1:10" s="103" customFormat="1" ht="30.75" customHeight="1" x14ac:dyDescent="0.25">
      <c r="A175" s="10">
        <v>2</v>
      </c>
      <c r="B175" s="11" t="s">
        <v>77</v>
      </c>
      <c r="C175" s="22">
        <v>3477</v>
      </c>
      <c r="D175" s="22">
        <v>1239</v>
      </c>
      <c r="E175" s="73">
        <f>D175/C175</f>
        <v>0.35634167385677307</v>
      </c>
      <c r="F175" s="23">
        <v>3320</v>
      </c>
      <c r="G175" s="23">
        <v>1180</v>
      </c>
      <c r="H175" s="73">
        <f>G175/F175</f>
        <v>0.35542168674698793</v>
      </c>
      <c r="I175" s="85"/>
      <c r="J175" s="73"/>
    </row>
    <row r="176" spans="1:10" s="103" customFormat="1" ht="30.75" customHeight="1" x14ac:dyDescent="0.25">
      <c r="A176" s="10">
        <v>3</v>
      </c>
      <c r="B176" s="11" t="s">
        <v>71</v>
      </c>
      <c r="C176" s="22">
        <v>929</v>
      </c>
      <c r="D176" s="22">
        <v>320</v>
      </c>
      <c r="E176" s="73">
        <f>D176/C176</f>
        <v>0.34445640473627559</v>
      </c>
      <c r="F176" s="23">
        <v>597</v>
      </c>
      <c r="G176" s="23">
        <v>216</v>
      </c>
      <c r="H176" s="73">
        <f>G176/F176</f>
        <v>0.36180904522613067</v>
      </c>
      <c r="I176" s="85"/>
      <c r="J176" s="73"/>
    </row>
    <row r="177" spans="1:10" s="103" customFormat="1" ht="30.75" customHeight="1" x14ac:dyDescent="0.25">
      <c r="A177" s="10">
        <v>4</v>
      </c>
      <c r="B177" s="11" t="s">
        <v>92</v>
      </c>
      <c r="C177" s="22">
        <v>90</v>
      </c>
      <c r="D177" s="22">
        <v>31</v>
      </c>
      <c r="E177" s="73">
        <f>D177/C177</f>
        <v>0.34444444444444444</v>
      </c>
      <c r="F177" s="23">
        <v>23</v>
      </c>
      <c r="G177" s="23">
        <v>10</v>
      </c>
      <c r="H177" s="73">
        <f>G177/F177</f>
        <v>0.43478260869565216</v>
      </c>
      <c r="I177" s="73"/>
      <c r="J177" s="73"/>
    </row>
    <row r="178" spans="1:10" s="119" customFormat="1" ht="30.75" customHeight="1" x14ac:dyDescent="0.25">
      <c r="A178" s="5">
        <v>8</v>
      </c>
      <c r="B178" s="47" t="s">
        <v>93</v>
      </c>
      <c r="C178" s="9">
        <f>C179</f>
        <v>4204</v>
      </c>
      <c r="D178" s="9">
        <f>D179</f>
        <v>2663</v>
      </c>
      <c r="E178" s="70"/>
      <c r="F178" s="9">
        <f>F179</f>
        <v>4869</v>
      </c>
      <c r="G178" s="9">
        <f>G179</f>
        <v>2749</v>
      </c>
      <c r="H178" s="86"/>
      <c r="I178" s="86"/>
      <c r="J178" s="86"/>
    </row>
    <row r="179" spans="1:10" ht="30.75" customHeight="1" x14ac:dyDescent="0.2">
      <c r="A179" s="10">
        <v>1</v>
      </c>
      <c r="B179" s="43" t="s">
        <v>35</v>
      </c>
      <c r="C179" s="22">
        <f>4357-153</f>
        <v>4204</v>
      </c>
      <c r="D179" s="22">
        <f>2768-105</f>
        <v>2663</v>
      </c>
      <c r="E179" s="73">
        <f>D179/C179</f>
        <v>0.63344433872502381</v>
      </c>
      <c r="F179" s="23">
        <v>4869</v>
      </c>
      <c r="G179" s="23">
        <v>2749</v>
      </c>
      <c r="H179" s="73">
        <f>G179/F179</f>
        <v>0.56459231875128368</v>
      </c>
      <c r="I179" s="73"/>
      <c r="J179" s="73"/>
    </row>
    <row r="180" spans="1:10" s="120" customFormat="1" ht="30.75" customHeight="1" x14ac:dyDescent="0.2">
      <c r="A180" s="7">
        <v>9</v>
      </c>
      <c r="B180" s="47" t="s">
        <v>94</v>
      </c>
      <c r="C180" s="9">
        <f>SUM( C181:C183)</f>
        <v>20061</v>
      </c>
      <c r="D180" s="9">
        <f>SUM( D181:D183)</f>
        <v>8994</v>
      </c>
      <c r="E180" s="70"/>
      <c r="F180" s="9">
        <f>SUM( F181:F183)</f>
        <v>21962</v>
      </c>
      <c r="G180" s="9">
        <f>SUM( G181:G183)</f>
        <v>10457</v>
      </c>
      <c r="H180" s="86"/>
      <c r="I180" s="86"/>
      <c r="J180" s="86"/>
    </row>
    <row r="181" spans="1:10" ht="30.75" customHeight="1" x14ac:dyDescent="0.2">
      <c r="A181" s="10">
        <v>1</v>
      </c>
      <c r="B181" s="43" t="s">
        <v>47</v>
      </c>
      <c r="C181" s="12">
        <v>19151</v>
      </c>
      <c r="D181" s="12">
        <v>8638</v>
      </c>
      <c r="E181" s="73">
        <f>D181/C181</f>
        <v>0.4510469427183959</v>
      </c>
      <c r="F181" s="12">
        <v>21185</v>
      </c>
      <c r="G181" s="12">
        <v>10220</v>
      </c>
      <c r="H181" s="73">
        <f>G181/F181</f>
        <v>0.48241680434269529</v>
      </c>
      <c r="I181" s="73"/>
      <c r="J181" s="73"/>
    </row>
    <row r="182" spans="1:10" ht="30.75" customHeight="1" x14ac:dyDescent="0.2">
      <c r="A182" s="10">
        <v>2</v>
      </c>
      <c r="B182" s="43" t="s">
        <v>31</v>
      </c>
      <c r="C182" s="12">
        <v>328</v>
      </c>
      <c r="D182" s="12">
        <v>153</v>
      </c>
      <c r="E182" s="73">
        <f>D182/C182</f>
        <v>0.46646341463414637</v>
      </c>
      <c r="F182" s="12">
        <v>347</v>
      </c>
      <c r="G182" s="12">
        <v>184</v>
      </c>
      <c r="H182" s="73">
        <f>G182/F182</f>
        <v>0.53025936599423629</v>
      </c>
      <c r="I182" s="73"/>
      <c r="J182" s="73"/>
    </row>
    <row r="183" spans="1:10" ht="30.75" customHeight="1" x14ac:dyDescent="0.2">
      <c r="A183" s="10">
        <v>3</v>
      </c>
      <c r="B183" s="43" t="s">
        <v>68</v>
      </c>
      <c r="C183" s="12">
        <v>582</v>
      </c>
      <c r="D183" s="12">
        <v>203</v>
      </c>
      <c r="E183" s="73">
        <f>D183/C183</f>
        <v>0.34879725085910651</v>
      </c>
      <c r="F183" s="12">
        <v>430</v>
      </c>
      <c r="G183" s="12">
        <v>53</v>
      </c>
      <c r="H183" s="73">
        <f>G183/F183</f>
        <v>0.12325581395348838</v>
      </c>
      <c r="I183" s="73"/>
      <c r="J183" s="73"/>
    </row>
    <row r="184" spans="1:10" s="57" customFormat="1" ht="30.75" customHeight="1" x14ac:dyDescent="0.2">
      <c r="A184" s="7">
        <v>10</v>
      </c>
      <c r="B184" s="50" t="s">
        <v>95</v>
      </c>
      <c r="C184" s="41">
        <f>SUM(C185:C186)</f>
        <v>19108</v>
      </c>
      <c r="D184" s="41">
        <f>SUM(D185:D186)</f>
        <v>8369</v>
      </c>
      <c r="E184" s="90"/>
      <c r="F184" s="41">
        <f>SUM(F185:F186)</f>
        <v>21428</v>
      </c>
      <c r="G184" s="41">
        <f>SUM(G185:G186)</f>
        <v>9875</v>
      </c>
      <c r="H184" s="88"/>
      <c r="I184" s="88"/>
      <c r="J184" s="88"/>
    </row>
    <row r="185" spans="1:10" ht="30.75" customHeight="1" x14ac:dyDescent="0.2">
      <c r="A185" s="20">
        <v>1</v>
      </c>
      <c r="B185" s="45" t="s">
        <v>96</v>
      </c>
      <c r="C185" s="76">
        <v>14929</v>
      </c>
      <c r="D185" s="76">
        <v>6613</v>
      </c>
      <c r="E185" s="73">
        <f>D185/C185</f>
        <v>0.44296335990354346</v>
      </c>
      <c r="F185" s="23">
        <v>17022</v>
      </c>
      <c r="G185" s="23">
        <v>7577</v>
      </c>
      <c r="H185" s="73">
        <f>G185/F185</f>
        <v>0.44512983198214073</v>
      </c>
      <c r="I185" s="73"/>
      <c r="J185" s="73"/>
    </row>
    <row r="186" spans="1:10" ht="30.75" customHeight="1" x14ac:dyDescent="0.2">
      <c r="A186" s="20">
        <v>2</v>
      </c>
      <c r="B186" s="45" t="s">
        <v>27</v>
      </c>
      <c r="C186" s="35">
        <v>4179</v>
      </c>
      <c r="D186" s="35">
        <v>1756</v>
      </c>
      <c r="E186" s="73">
        <f>D186/C186</f>
        <v>0.42019621919119404</v>
      </c>
      <c r="F186" s="23">
        <v>4406</v>
      </c>
      <c r="G186" s="23">
        <v>2298</v>
      </c>
      <c r="H186" s="73">
        <f>G186/F186</f>
        <v>0.52156150703586024</v>
      </c>
      <c r="I186" s="73"/>
      <c r="J186" s="73"/>
    </row>
    <row r="187" spans="1:10" s="57" customFormat="1" ht="30.75" customHeight="1" x14ac:dyDescent="0.2">
      <c r="A187" s="7">
        <v>11</v>
      </c>
      <c r="B187" s="47" t="s">
        <v>97</v>
      </c>
      <c r="C187" s="41">
        <f>SUM(C188:C193)</f>
        <v>46817</v>
      </c>
      <c r="D187" s="41">
        <f>SUM(D188:D193)</f>
        <v>25636</v>
      </c>
      <c r="E187" s="70"/>
      <c r="F187" s="41">
        <f>SUM(F188:F193)</f>
        <v>52451</v>
      </c>
      <c r="G187" s="41">
        <f>SUM(G188:G193)</f>
        <v>21407</v>
      </c>
      <c r="H187" s="88"/>
      <c r="I187" s="88"/>
      <c r="J187" s="88"/>
    </row>
    <row r="188" spans="1:10" ht="30.75" customHeight="1" x14ac:dyDescent="0.2">
      <c r="A188" s="20">
        <v>1</v>
      </c>
      <c r="B188" s="45" t="s">
        <v>47</v>
      </c>
      <c r="C188" s="22">
        <v>31591</v>
      </c>
      <c r="D188" s="22">
        <v>17671</v>
      </c>
      <c r="E188" s="73">
        <f>D188/C188</f>
        <v>0.55936817448007348</v>
      </c>
      <c r="F188" s="23">
        <v>37435</v>
      </c>
      <c r="G188" s="23">
        <v>15198</v>
      </c>
      <c r="H188" s="73">
        <f t="shared" ref="H188:H193" si="95">G188/F188</f>
        <v>0.40598370508882065</v>
      </c>
      <c r="I188" s="73"/>
      <c r="J188" s="73"/>
    </row>
    <row r="189" spans="1:10" ht="30.75" customHeight="1" x14ac:dyDescent="0.2">
      <c r="A189" s="20">
        <v>4</v>
      </c>
      <c r="B189" s="45" t="s">
        <v>31</v>
      </c>
      <c r="C189" s="22">
        <v>2884</v>
      </c>
      <c r="D189" s="22">
        <v>1652</v>
      </c>
      <c r="E189" s="73">
        <f t="shared" ref="E189:E195" si="96">D189/C189</f>
        <v>0.57281553398058249</v>
      </c>
      <c r="F189" s="23">
        <v>3456</v>
      </c>
      <c r="G189" s="23">
        <v>1566</v>
      </c>
      <c r="H189" s="73">
        <f t="shared" si="95"/>
        <v>0.453125</v>
      </c>
      <c r="I189" s="73"/>
      <c r="J189" s="73"/>
    </row>
    <row r="190" spans="1:10" ht="30.75" customHeight="1" x14ac:dyDescent="0.2">
      <c r="A190" s="20">
        <v>3</v>
      </c>
      <c r="B190" s="45" t="s">
        <v>23</v>
      </c>
      <c r="C190" s="22">
        <v>5645</v>
      </c>
      <c r="D190" s="22">
        <v>3686</v>
      </c>
      <c r="E190" s="73">
        <f t="shared" si="96"/>
        <v>0.65296722763507531</v>
      </c>
      <c r="F190" s="23">
        <v>5905</v>
      </c>
      <c r="G190" s="23">
        <v>2731</v>
      </c>
      <c r="H190" s="73">
        <f t="shared" si="95"/>
        <v>0.46248941574936492</v>
      </c>
      <c r="I190" s="73"/>
      <c r="J190" s="73"/>
    </row>
    <row r="191" spans="1:10" ht="30.75" customHeight="1" x14ac:dyDescent="0.2">
      <c r="A191" s="20">
        <v>2</v>
      </c>
      <c r="B191" s="45" t="s">
        <v>20</v>
      </c>
      <c r="C191" s="22">
        <v>1773</v>
      </c>
      <c r="D191" s="22">
        <v>917</v>
      </c>
      <c r="E191" s="73">
        <f t="shared" si="96"/>
        <v>0.51720248166948679</v>
      </c>
      <c r="F191" s="23">
        <v>1847</v>
      </c>
      <c r="G191" s="23">
        <v>533</v>
      </c>
      <c r="H191" s="73">
        <f t="shared" si="95"/>
        <v>0.28857606930157009</v>
      </c>
      <c r="I191" s="73"/>
      <c r="J191" s="73"/>
    </row>
    <row r="192" spans="1:10" ht="30.75" customHeight="1" x14ac:dyDescent="0.2">
      <c r="A192" s="20">
        <v>5</v>
      </c>
      <c r="B192" s="45" t="s">
        <v>98</v>
      </c>
      <c r="C192" s="23">
        <v>3935</v>
      </c>
      <c r="D192" s="23">
        <v>1455</v>
      </c>
      <c r="E192" s="73">
        <f t="shared" si="96"/>
        <v>0.36975857687420582</v>
      </c>
      <c r="F192" s="23">
        <v>3357</v>
      </c>
      <c r="G192" s="23">
        <v>1130</v>
      </c>
      <c r="H192" s="73">
        <f t="shared" si="95"/>
        <v>0.3366100685135538</v>
      </c>
      <c r="I192" s="73"/>
      <c r="J192" s="73"/>
    </row>
    <row r="193" spans="1:19" ht="30.75" customHeight="1" x14ac:dyDescent="0.2">
      <c r="A193" s="20">
        <v>6</v>
      </c>
      <c r="B193" s="45" t="s">
        <v>99</v>
      </c>
      <c r="C193" s="23">
        <v>989</v>
      </c>
      <c r="D193" s="23">
        <v>255</v>
      </c>
      <c r="E193" s="73">
        <f t="shared" si="96"/>
        <v>0.25783619817997977</v>
      </c>
      <c r="F193" s="23">
        <v>451</v>
      </c>
      <c r="G193" s="23">
        <v>249</v>
      </c>
      <c r="H193" s="73">
        <f t="shared" si="95"/>
        <v>0.55210643015521066</v>
      </c>
      <c r="I193" s="73"/>
      <c r="J193" s="73"/>
    </row>
    <row r="194" spans="1:19" s="117" customFormat="1" ht="30.75" customHeight="1" x14ac:dyDescent="0.25">
      <c r="A194" s="5">
        <v>12</v>
      </c>
      <c r="B194" s="47" t="s">
        <v>100</v>
      </c>
      <c r="C194" s="9">
        <f>C195</f>
        <v>1742</v>
      </c>
      <c r="D194" s="9">
        <f>D195</f>
        <v>1039</v>
      </c>
      <c r="E194" s="70"/>
      <c r="F194" s="9">
        <f>F195</f>
        <v>2315</v>
      </c>
      <c r="G194" s="9">
        <f>G195</f>
        <v>1037</v>
      </c>
      <c r="H194" s="86"/>
      <c r="I194" s="86"/>
      <c r="J194" s="86"/>
    </row>
    <row r="195" spans="1:19" s="118" customFormat="1" ht="30.75" customHeight="1" x14ac:dyDescent="0.25">
      <c r="A195" s="10">
        <v>1</v>
      </c>
      <c r="B195" s="43" t="s">
        <v>47</v>
      </c>
      <c r="C195" s="76">
        <v>1742</v>
      </c>
      <c r="D195" s="76">
        <v>1039</v>
      </c>
      <c r="E195" s="73">
        <f t="shared" si="96"/>
        <v>0.59644087256027556</v>
      </c>
      <c r="F195" s="12">
        <v>2315</v>
      </c>
      <c r="G195" s="12">
        <v>1037</v>
      </c>
      <c r="H195" s="73">
        <f>G195/F195</f>
        <v>0.44794816414686828</v>
      </c>
      <c r="I195" s="73"/>
      <c r="J195" s="73"/>
    </row>
    <row r="196" spans="1:19" s="124" customFormat="1" ht="30.75" customHeight="1" x14ac:dyDescent="0.25">
      <c r="A196" s="51">
        <v>13</v>
      </c>
      <c r="B196" s="50" t="s">
        <v>101</v>
      </c>
      <c r="C196" s="52">
        <f>SUM(C197:C199)</f>
        <v>3885</v>
      </c>
      <c r="D196" s="52">
        <f>SUM(D197:D199)</f>
        <v>2837</v>
      </c>
      <c r="E196" s="121"/>
      <c r="F196" s="52">
        <f>SUM(F197:F199)</f>
        <v>4323</v>
      </c>
      <c r="G196" s="52">
        <f>SUM(G197:G199)</f>
        <v>2897</v>
      </c>
      <c r="H196" s="91"/>
      <c r="I196" s="91"/>
      <c r="J196" s="91"/>
      <c r="K196" s="98"/>
      <c r="L196" s="98"/>
      <c r="M196" s="98"/>
      <c r="N196" s="122"/>
      <c r="O196" s="122"/>
      <c r="P196" s="122"/>
      <c r="Q196" s="123"/>
      <c r="R196" s="98"/>
      <c r="S196" s="98"/>
    </row>
    <row r="197" spans="1:19" s="124" customFormat="1" ht="30.75" customHeight="1" x14ac:dyDescent="0.25">
      <c r="A197" s="53">
        <v>1</v>
      </c>
      <c r="B197" s="15" t="s">
        <v>47</v>
      </c>
      <c r="C197" s="25">
        <v>3488</v>
      </c>
      <c r="D197" s="25">
        <v>2566</v>
      </c>
      <c r="E197" s="73">
        <f>D197/C197</f>
        <v>0.73566513761467889</v>
      </c>
      <c r="F197" s="25">
        <v>3909</v>
      </c>
      <c r="G197" s="25">
        <v>2665</v>
      </c>
      <c r="H197" s="73">
        <f>G197/F197</f>
        <v>0.68176004093118447</v>
      </c>
      <c r="I197" s="73"/>
      <c r="J197" s="73"/>
    </row>
    <row r="198" spans="1:19" s="124" customFormat="1" ht="30.75" customHeight="1" x14ac:dyDescent="0.25">
      <c r="A198" s="53">
        <v>2</v>
      </c>
      <c r="B198" s="15" t="s">
        <v>31</v>
      </c>
      <c r="C198" s="25">
        <v>218</v>
      </c>
      <c r="D198" s="25">
        <v>184</v>
      </c>
      <c r="E198" s="73">
        <f>D198/C198</f>
        <v>0.84403669724770647</v>
      </c>
      <c r="F198" s="25">
        <v>228</v>
      </c>
      <c r="G198" s="25">
        <v>153</v>
      </c>
      <c r="H198" s="73">
        <f>G198/F198</f>
        <v>0.67105263157894735</v>
      </c>
      <c r="I198" s="73"/>
      <c r="J198" s="73"/>
    </row>
    <row r="199" spans="1:19" s="124" customFormat="1" ht="30.75" customHeight="1" x14ac:dyDescent="0.25">
      <c r="A199" s="53">
        <v>3</v>
      </c>
      <c r="B199" s="15" t="s">
        <v>102</v>
      </c>
      <c r="C199" s="25">
        <v>179</v>
      </c>
      <c r="D199" s="25">
        <v>87</v>
      </c>
      <c r="E199" s="73">
        <f>D199/C199</f>
        <v>0.48603351955307261</v>
      </c>
      <c r="F199" s="25">
        <v>186</v>
      </c>
      <c r="G199" s="25">
        <v>79</v>
      </c>
      <c r="H199" s="73">
        <f>G199/F199</f>
        <v>0.42473118279569894</v>
      </c>
      <c r="I199" s="73"/>
      <c r="J199" s="73"/>
    </row>
    <row r="200" spans="1:19" s="57" customFormat="1" ht="30.75" customHeight="1" x14ac:dyDescent="0.2">
      <c r="A200" s="7">
        <v>14</v>
      </c>
      <c r="B200" s="50" t="s">
        <v>103</v>
      </c>
      <c r="C200" s="41">
        <f>SUM(C201:C202)</f>
        <v>2330</v>
      </c>
      <c r="D200" s="41">
        <f>SUM(D201:D202)</f>
        <v>602</v>
      </c>
      <c r="E200" s="90"/>
      <c r="F200" s="41">
        <f>SUM(F201:F202)</f>
        <v>3277</v>
      </c>
      <c r="G200" s="41">
        <f>SUM(G201:G202)</f>
        <v>870</v>
      </c>
      <c r="H200" s="88"/>
      <c r="I200" s="88"/>
      <c r="J200" s="88"/>
    </row>
    <row r="201" spans="1:19" ht="30.75" customHeight="1" x14ac:dyDescent="0.2">
      <c r="A201" s="20">
        <v>1</v>
      </c>
      <c r="B201" s="45" t="s">
        <v>29</v>
      </c>
      <c r="C201" s="22">
        <v>2139</v>
      </c>
      <c r="D201" s="22">
        <v>554</v>
      </c>
      <c r="E201" s="73">
        <f>D201/C201</f>
        <v>0.25899953249181862</v>
      </c>
      <c r="F201" s="23">
        <v>3109</v>
      </c>
      <c r="G201" s="23">
        <v>859</v>
      </c>
      <c r="H201" s="73">
        <f>G201/F201</f>
        <v>0.27629462849790931</v>
      </c>
      <c r="I201" s="73"/>
      <c r="J201" s="73"/>
    </row>
    <row r="202" spans="1:19" ht="30.75" customHeight="1" x14ac:dyDescent="0.2">
      <c r="A202" s="20">
        <v>2</v>
      </c>
      <c r="B202" s="43" t="s">
        <v>35</v>
      </c>
      <c r="C202" s="22">
        <v>191</v>
      </c>
      <c r="D202" s="22">
        <v>48</v>
      </c>
      <c r="E202" s="73">
        <f>D202/C202</f>
        <v>0.2513089005235602</v>
      </c>
      <c r="F202" s="23">
        <v>168</v>
      </c>
      <c r="G202" s="23">
        <v>11</v>
      </c>
      <c r="H202" s="73">
        <f>G202/F202</f>
        <v>6.5476190476190479E-2</v>
      </c>
      <c r="I202" s="73"/>
      <c r="J202" s="73"/>
    </row>
    <row r="203" spans="1:19" s="57" customFormat="1" ht="30.75" customHeight="1" x14ac:dyDescent="0.2">
      <c r="A203" s="7">
        <v>15</v>
      </c>
      <c r="B203" s="50" t="s">
        <v>104</v>
      </c>
      <c r="C203" s="41">
        <f>SUM(C205:C205)</f>
        <v>8075</v>
      </c>
      <c r="D203" s="41">
        <f>SUM(D205:D205)</f>
        <v>4437</v>
      </c>
      <c r="E203" s="90"/>
      <c r="F203" s="41">
        <f>SUM(F204:F205)</f>
        <v>13841</v>
      </c>
      <c r="G203" s="41">
        <f>SUM(G204:G205)</f>
        <v>6201</v>
      </c>
      <c r="H203" s="88"/>
      <c r="I203" s="88"/>
      <c r="J203" s="88"/>
    </row>
    <row r="204" spans="1:19" s="118" customFormat="1" ht="30.75" customHeight="1" x14ac:dyDescent="0.25">
      <c r="A204" s="10">
        <v>1</v>
      </c>
      <c r="B204" s="54" t="s">
        <v>105</v>
      </c>
      <c r="C204" s="79">
        <v>5392</v>
      </c>
      <c r="D204" s="79">
        <v>2361</v>
      </c>
      <c r="E204" s="73">
        <f>D204/C204</f>
        <v>0.43787091988130566</v>
      </c>
      <c r="F204" s="12">
        <v>5792</v>
      </c>
      <c r="G204" s="12">
        <v>2305</v>
      </c>
      <c r="H204" s="73">
        <f>G204/F204</f>
        <v>0.39796270718232046</v>
      </c>
      <c r="I204" s="73"/>
      <c r="J204" s="73"/>
    </row>
    <row r="205" spans="1:19" s="118" customFormat="1" ht="30.75" customHeight="1" x14ac:dyDescent="0.25">
      <c r="A205" s="10">
        <v>2</v>
      </c>
      <c r="B205" s="54" t="s">
        <v>24</v>
      </c>
      <c r="C205" s="35">
        <v>8075</v>
      </c>
      <c r="D205" s="35">
        <v>4437</v>
      </c>
      <c r="E205" s="73">
        <f>D205/C205</f>
        <v>0.54947368421052634</v>
      </c>
      <c r="F205" s="12">
        <v>8049</v>
      </c>
      <c r="G205" s="12">
        <v>3896</v>
      </c>
      <c r="H205" s="73">
        <f>G205/F205</f>
        <v>0.48403528388619704</v>
      </c>
      <c r="I205" s="73"/>
      <c r="J205" s="73"/>
    </row>
    <row r="206" spans="1:19" s="57" customFormat="1" ht="30.75" customHeight="1" x14ac:dyDescent="0.2">
      <c r="A206" s="7">
        <v>16</v>
      </c>
      <c r="B206" s="55" t="s">
        <v>106</v>
      </c>
      <c r="C206" s="41">
        <f>SUM(C207:C210)</f>
        <v>60716</v>
      </c>
      <c r="D206" s="41">
        <f>SUM(D207:D210)</f>
        <v>17110</v>
      </c>
      <c r="E206" s="90"/>
      <c r="F206" s="41">
        <f>SUM(F207:F210)</f>
        <v>66108</v>
      </c>
      <c r="G206" s="41">
        <f>SUM(G207:G210)</f>
        <v>18540</v>
      </c>
      <c r="H206" s="88"/>
      <c r="I206" s="88"/>
      <c r="J206" s="88"/>
    </row>
    <row r="207" spans="1:19" ht="30.75" customHeight="1" x14ac:dyDescent="0.2">
      <c r="A207" s="20">
        <v>1</v>
      </c>
      <c r="B207" s="45" t="s">
        <v>56</v>
      </c>
      <c r="C207" s="23">
        <v>34500</v>
      </c>
      <c r="D207" s="23">
        <v>9055</v>
      </c>
      <c r="E207" s="73">
        <f>D207/C207</f>
        <v>0.26246376811594202</v>
      </c>
      <c r="F207" s="23">
        <v>37884</v>
      </c>
      <c r="G207" s="23">
        <v>8951</v>
      </c>
      <c r="H207" s="73">
        <f>G207/F207</f>
        <v>0.2362738887129131</v>
      </c>
      <c r="I207" s="73"/>
      <c r="J207" s="73"/>
    </row>
    <row r="208" spans="1:19" ht="30.75" customHeight="1" x14ac:dyDescent="0.2">
      <c r="A208" s="20">
        <v>2</v>
      </c>
      <c r="B208" s="45" t="s">
        <v>107</v>
      </c>
      <c r="C208" s="23">
        <v>25429</v>
      </c>
      <c r="D208" s="23">
        <v>7903</v>
      </c>
      <c r="E208" s="73">
        <f t="shared" ref="E208:E210" si="97">D208/C208</f>
        <v>0.31078689685005306</v>
      </c>
      <c r="F208" s="23">
        <v>27379</v>
      </c>
      <c r="G208" s="23">
        <v>9452</v>
      </c>
      <c r="H208" s="73">
        <f>G208/F208</f>
        <v>0.34522809452500092</v>
      </c>
      <c r="I208" s="73"/>
      <c r="J208" s="73"/>
    </row>
    <row r="209" spans="1:10" ht="30.75" customHeight="1" x14ac:dyDescent="0.2">
      <c r="A209" s="20">
        <v>3</v>
      </c>
      <c r="B209" s="45" t="s">
        <v>62</v>
      </c>
      <c r="C209" s="23">
        <v>643</v>
      </c>
      <c r="D209" s="23">
        <v>60</v>
      </c>
      <c r="E209" s="73">
        <f t="shared" si="97"/>
        <v>9.3312597200622086E-2</v>
      </c>
      <c r="F209" s="23">
        <v>667</v>
      </c>
      <c r="G209" s="23">
        <v>62</v>
      </c>
      <c r="H209" s="73">
        <f>G209/F209</f>
        <v>9.2953523238380811E-2</v>
      </c>
      <c r="I209" s="73"/>
      <c r="J209" s="73"/>
    </row>
    <row r="210" spans="1:10" ht="30.75" customHeight="1" x14ac:dyDescent="0.2">
      <c r="A210" s="20">
        <v>4</v>
      </c>
      <c r="B210" s="45" t="s">
        <v>75</v>
      </c>
      <c r="C210" s="23">
        <v>144</v>
      </c>
      <c r="D210" s="23">
        <v>92</v>
      </c>
      <c r="E210" s="73">
        <f t="shared" si="97"/>
        <v>0.63888888888888884</v>
      </c>
      <c r="F210" s="23">
        <v>178</v>
      </c>
      <c r="G210" s="23">
        <v>75</v>
      </c>
      <c r="H210" s="73">
        <f>G210/F210</f>
        <v>0.42134831460674155</v>
      </c>
      <c r="I210" s="73"/>
      <c r="J210" s="73"/>
    </row>
    <row r="211" spans="1:10" s="57" customFormat="1" ht="30.75" customHeight="1" x14ac:dyDescent="0.2">
      <c r="A211" s="7">
        <v>17</v>
      </c>
      <c r="B211" s="50" t="s">
        <v>108</v>
      </c>
      <c r="C211" s="41">
        <v>167</v>
      </c>
      <c r="D211" s="41">
        <v>96</v>
      </c>
      <c r="E211" s="90"/>
      <c r="F211" s="41">
        <v>184</v>
      </c>
      <c r="G211" s="41">
        <v>107</v>
      </c>
      <c r="H211" s="88"/>
      <c r="I211" s="88"/>
      <c r="J211" s="88"/>
    </row>
    <row r="212" spans="1:10" ht="30.75" customHeight="1" x14ac:dyDescent="0.2">
      <c r="A212" s="20">
        <v>1</v>
      </c>
      <c r="B212" s="45" t="s">
        <v>47</v>
      </c>
      <c r="C212" s="23">
        <v>167</v>
      </c>
      <c r="D212" s="23">
        <v>96</v>
      </c>
      <c r="E212" s="73">
        <f>D212/C212</f>
        <v>0.57485029940119758</v>
      </c>
      <c r="F212" s="23">
        <v>184</v>
      </c>
      <c r="G212" s="23">
        <v>107</v>
      </c>
      <c r="H212" s="73">
        <f>G212/F212</f>
        <v>0.58152173913043481</v>
      </c>
      <c r="I212" s="73"/>
      <c r="J212" s="73"/>
    </row>
    <row r="213" spans="1:10" s="125" customFormat="1" ht="30.75" customHeight="1" x14ac:dyDescent="0.25">
      <c r="A213" s="5">
        <v>18</v>
      </c>
      <c r="B213" s="47" t="s">
        <v>109</v>
      </c>
      <c r="C213" s="61">
        <v>30727</v>
      </c>
      <c r="D213" s="92">
        <v>65.364079218872988</v>
      </c>
      <c r="E213" s="93"/>
      <c r="F213" s="93"/>
      <c r="G213" s="93"/>
      <c r="H213" s="93"/>
      <c r="I213" s="93"/>
      <c r="J213" s="93"/>
    </row>
    <row r="214" spans="1:10" s="125" customFormat="1" ht="30.75" customHeight="1" x14ac:dyDescent="0.25">
      <c r="A214" s="10">
        <v>1</v>
      </c>
      <c r="B214" s="45" t="s">
        <v>20</v>
      </c>
      <c r="C214" s="22">
        <v>1094</v>
      </c>
      <c r="D214" s="22">
        <v>633</v>
      </c>
      <c r="E214" s="73">
        <f t="shared" ref="E214:E221" si="98">D214/C214</f>
        <v>0.57861060329067637</v>
      </c>
      <c r="F214" s="22">
        <v>1241</v>
      </c>
      <c r="G214" s="22">
        <v>630</v>
      </c>
      <c r="H214" s="73">
        <f t="shared" ref="H214:H221" si="99">G214/F214</f>
        <v>0.50765511684125708</v>
      </c>
      <c r="I214" s="73"/>
      <c r="J214" s="73"/>
    </row>
    <row r="215" spans="1:10" s="125" customFormat="1" ht="30.75" customHeight="1" x14ac:dyDescent="0.25">
      <c r="A215" s="10">
        <v>2</v>
      </c>
      <c r="B215" s="45" t="s">
        <v>22</v>
      </c>
      <c r="C215" s="22">
        <v>1255</v>
      </c>
      <c r="D215" s="22">
        <v>673</v>
      </c>
      <c r="E215" s="73">
        <f t="shared" si="98"/>
        <v>0.53625498007968131</v>
      </c>
      <c r="F215" s="16">
        <v>869</v>
      </c>
      <c r="G215" s="16">
        <v>486</v>
      </c>
      <c r="H215" s="73">
        <f t="shared" si="99"/>
        <v>0.55926352128883772</v>
      </c>
      <c r="I215" s="73"/>
      <c r="J215" s="73"/>
    </row>
    <row r="216" spans="1:10" s="125" customFormat="1" ht="30.75" customHeight="1" x14ac:dyDescent="0.25">
      <c r="A216" s="10">
        <v>3</v>
      </c>
      <c r="B216" s="45" t="s">
        <v>110</v>
      </c>
      <c r="C216" s="22">
        <v>439</v>
      </c>
      <c r="D216" s="22">
        <v>369</v>
      </c>
      <c r="E216" s="73">
        <f t="shared" si="98"/>
        <v>0.84054669703872442</v>
      </c>
      <c r="F216" s="22">
        <v>488</v>
      </c>
      <c r="G216" s="22">
        <v>367</v>
      </c>
      <c r="H216" s="73">
        <f t="shared" si="99"/>
        <v>0.75204918032786883</v>
      </c>
      <c r="I216" s="73"/>
      <c r="J216" s="73"/>
    </row>
    <row r="217" spans="1:10" s="125" customFormat="1" ht="30.75" customHeight="1" x14ac:dyDescent="0.25">
      <c r="A217" s="10">
        <v>4</v>
      </c>
      <c r="B217" s="45" t="s">
        <v>31</v>
      </c>
      <c r="C217" s="22">
        <v>3836</v>
      </c>
      <c r="D217" s="22">
        <v>2197</v>
      </c>
      <c r="E217" s="73">
        <f t="shared" si="98"/>
        <v>0.57273201251303441</v>
      </c>
      <c r="F217" s="22">
        <v>3939</v>
      </c>
      <c r="G217" s="22">
        <v>1627</v>
      </c>
      <c r="H217" s="73">
        <f t="shared" si="99"/>
        <v>0.41304899720741306</v>
      </c>
      <c r="I217" s="73"/>
      <c r="J217" s="73"/>
    </row>
    <row r="218" spans="1:10" s="125" customFormat="1" ht="30.75" customHeight="1" x14ac:dyDescent="0.25">
      <c r="A218" s="10">
        <v>5</v>
      </c>
      <c r="B218" s="45" t="s">
        <v>47</v>
      </c>
      <c r="C218" s="22">
        <v>41435</v>
      </c>
      <c r="D218" s="22">
        <v>26324</v>
      </c>
      <c r="E218" s="73">
        <f t="shared" si="98"/>
        <v>0.63530831422710266</v>
      </c>
      <c r="F218" s="22">
        <v>44199</v>
      </c>
      <c r="G218" s="22">
        <v>24084</v>
      </c>
      <c r="H218" s="73">
        <f t="shared" si="99"/>
        <v>0.54489920586438612</v>
      </c>
      <c r="I218" s="73"/>
      <c r="J218" s="73"/>
    </row>
    <row r="219" spans="1:10" s="125" customFormat="1" ht="30.75" customHeight="1" x14ac:dyDescent="0.25">
      <c r="A219" s="10">
        <v>6</v>
      </c>
      <c r="B219" s="45" t="s">
        <v>15</v>
      </c>
      <c r="C219" s="111">
        <v>46</v>
      </c>
      <c r="D219" s="111">
        <v>29</v>
      </c>
      <c r="E219" s="73">
        <f t="shared" si="98"/>
        <v>0.63043478260869568</v>
      </c>
      <c r="F219" s="16">
        <v>48</v>
      </c>
      <c r="G219" s="16">
        <v>31</v>
      </c>
      <c r="H219" s="73">
        <f t="shared" si="99"/>
        <v>0.64583333333333337</v>
      </c>
      <c r="I219" s="73"/>
      <c r="J219" s="73"/>
    </row>
    <row r="220" spans="1:10" s="125" customFormat="1" ht="55.5" customHeight="1" x14ac:dyDescent="0.25">
      <c r="A220" s="10"/>
      <c r="B220" s="28" t="s">
        <v>111</v>
      </c>
      <c r="C220" s="16">
        <v>1259</v>
      </c>
      <c r="D220" s="22">
        <v>825</v>
      </c>
      <c r="E220" s="73">
        <f t="shared" si="98"/>
        <v>0.65528196981731535</v>
      </c>
      <c r="F220" s="22">
        <v>1392</v>
      </c>
      <c r="G220" s="22">
        <v>606</v>
      </c>
      <c r="H220" s="73">
        <f t="shared" si="99"/>
        <v>0.43534482758620691</v>
      </c>
      <c r="I220" s="73"/>
      <c r="J220" s="73"/>
    </row>
    <row r="221" spans="1:10" s="125" customFormat="1" ht="55.5" customHeight="1" x14ac:dyDescent="0.25">
      <c r="A221" s="10"/>
      <c r="B221" s="28" t="s">
        <v>112</v>
      </c>
      <c r="C221" s="16">
        <v>37</v>
      </c>
      <c r="D221" s="16">
        <v>31</v>
      </c>
      <c r="E221" s="73">
        <f t="shared" si="98"/>
        <v>0.83783783783783783</v>
      </c>
      <c r="F221" s="16">
        <v>41</v>
      </c>
      <c r="G221" s="16">
        <v>16</v>
      </c>
      <c r="H221" s="73">
        <f t="shared" si="99"/>
        <v>0.3902439024390244</v>
      </c>
      <c r="I221" s="73"/>
      <c r="J221" s="73"/>
    </row>
    <row r="222" spans="1:10" s="117" customFormat="1" ht="30.75" customHeight="1" x14ac:dyDescent="0.25">
      <c r="A222" s="5">
        <v>19</v>
      </c>
      <c r="B222" s="50" t="s">
        <v>113</v>
      </c>
      <c r="C222" s="64">
        <v>29713</v>
      </c>
      <c r="D222" s="64">
        <v>10484</v>
      </c>
      <c r="E222" s="70"/>
      <c r="F222" s="41">
        <f>SUM(F223:F226)</f>
        <v>31310</v>
      </c>
      <c r="G222" s="41">
        <f>SUM(G223:G226)</f>
        <v>13706</v>
      </c>
      <c r="H222" s="9"/>
      <c r="I222" s="9"/>
      <c r="J222" s="9"/>
    </row>
    <row r="223" spans="1:10" ht="30.75" customHeight="1" x14ac:dyDescent="0.2">
      <c r="A223" s="20">
        <v>1</v>
      </c>
      <c r="B223" s="45" t="s">
        <v>47</v>
      </c>
      <c r="C223" s="22">
        <v>27935</v>
      </c>
      <c r="D223" s="22">
        <v>9076</v>
      </c>
      <c r="E223" s="73">
        <f t="shared" ref="E223:E231" si="100">D223/C223</f>
        <v>0.32489708251297655</v>
      </c>
      <c r="F223" s="17">
        <v>28861</v>
      </c>
      <c r="G223" s="17">
        <v>12782</v>
      </c>
      <c r="H223" s="73">
        <f>G223/F223</f>
        <v>0.44288139704098956</v>
      </c>
      <c r="I223" s="73"/>
      <c r="J223" s="73"/>
    </row>
    <row r="224" spans="1:10" ht="30.75" customHeight="1" x14ac:dyDescent="0.2">
      <c r="A224" s="20">
        <v>2</v>
      </c>
      <c r="B224" s="45" t="s">
        <v>22</v>
      </c>
      <c r="C224" s="22">
        <v>830</v>
      </c>
      <c r="D224" s="22">
        <v>325</v>
      </c>
      <c r="E224" s="73">
        <f t="shared" si="100"/>
        <v>0.39156626506024095</v>
      </c>
      <c r="F224" s="17">
        <v>608</v>
      </c>
      <c r="G224" s="17">
        <v>279</v>
      </c>
      <c r="H224" s="73">
        <f>G224/F224</f>
        <v>0.45888157894736842</v>
      </c>
      <c r="I224" s="73"/>
      <c r="J224" s="73"/>
    </row>
    <row r="225" spans="1:10" ht="30.75" customHeight="1" x14ac:dyDescent="0.2">
      <c r="A225" s="20">
        <v>3</v>
      </c>
      <c r="B225" s="45" t="s">
        <v>19</v>
      </c>
      <c r="C225" s="22">
        <v>83</v>
      </c>
      <c r="D225" s="22">
        <v>30</v>
      </c>
      <c r="E225" s="73">
        <f t="shared" si="100"/>
        <v>0.36144578313253012</v>
      </c>
      <c r="F225" s="17">
        <v>80</v>
      </c>
      <c r="G225" s="17">
        <v>43</v>
      </c>
      <c r="H225" s="73">
        <f>G225/F225</f>
        <v>0.53749999999999998</v>
      </c>
      <c r="I225" s="73"/>
      <c r="J225" s="73"/>
    </row>
    <row r="226" spans="1:10" ht="30.75" customHeight="1" x14ac:dyDescent="0.2">
      <c r="A226" s="20">
        <v>4</v>
      </c>
      <c r="B226" s="45" t="s">
        <v>15</v>
      </c>
      <c r="C226" s="22">
        <v>1840</v>
      </c>
      <c r="D226" s="22">
        <v>591</v>
      </c>
      <c r="E226" s="73">
        <f t="shared" si="100"/>
        <v>0.32119565217391305</v>
      </c>
      <c r="F226" s="17">
        <v>1761</v>
      </c>
      <c r="G226" s="17">
        <v>602</v>
      </c>
      <c r="H226" s="73">
        <f>G226/F226</f>
        <v>0.34185122089721748</v>
      </c>
      <c r="I226" s="73"/>
      <c r="J226" s="73"/>
    </row>
    <row r="227" spans="1:10" s="57" customFormat="1" ht="30.75" customHeight="1" x14ac:dyDescent="0.2">
      <c r="A227" s="7">
        <v>20</v>
      </c>
      <c r="B227" s="50" t="s">
        <v>114</v>
      </c>
      <c r="C227" s="64">
        <v>48822</v>
      </c>
      <c r="D227" s="64">
        <v>23835</v>
      </c>
      <c r="E227" s="70"/>
      <c r="F227" s="41">
        <f>SUM(F228:F231)</f>
        <v>50584</v>
      </c>
      <c r="G227" s="41">
        <f>SUM(G228:G231)</f>
        <v>23733</v>
      </c>
      <c r="H227" s="70"/>
      <c r="I227" s="70"/>
      <c r="J227" s="70"/>
    </row>
    <row r="228" spans="1:10" ht="30.75" customHeight="1" x14ac:dyDescent="0.2">
      <c r="A228" s="20">
        <v>1</v>
      </c>
      <c r="B228" s="45" t="s">
        <v>61</v>
      </c>
      <c r="C228" s="35">
        <v>27045</v>
      </c>
      <c r="D228" s="35">
        <v>9261</v>
      </c>
      <c r="E228" s="73">
        <f t="shared" si="100"/>
        <v>0.34242928452579036</v>
      </c>
      <c r="F228" s="17">
        <v>27111</v>
      </c>
      <c r="G228" s="17">
        <v>9113</v>
      </c>
      <c r="H228" s="73">
        <f>G228/F228</f>
        <v>0.33613662351075208</v>
      </c>
      <c r="I228" s="73"/>
      <c r="J228" s="73"/>
    </row>
    <row r="229" spans="1:10" ht="30.75" customHeight="1" x14ac:dyDescent="0.2">
      <c r="A229" s="20">
        <v>2</v>
      </c>
      <c r="B229" s="45" t="s">
        <v>47</v>
      </c>
      <c r="C229" s="35">
        <v>9807</v>
      </c>
      <c r="D229" s="35">
        <v>6207</v>
      </c>
      <c r="E229" s="73">
        <f t="shared" si="100"/>
        <v>0.63291526460691339</v>
      </c>
      <c r="F229" s="17">
        <v>11472</v>
      </c>
      <c r="G229" s="17">
        <v>7329</v>
      </c>
      <c r="H229" s="73">
        <f>G229/F229</f>
        <v>0.63885983263598323</v>
      </c>
      <c r="I229" s="73"/>
      <c r="J229" s="73"/>
    </row>
    <row r="230" spans="1:10" ht="30.75" customHeight="1" x14ac:dyDescent="0.2">
      <c r="A230" s="20">
        <v>3</v>
      </c>
      <c r="B230" s="45" t="s">
        <v>59</v>
      </c>
      <c r="C230" s="22">
        <v>9003</v>
      </c>
      <c r="D230" s="22">
        <v>5608</v>
      </c>
      <c r="E230" s="73">
        <f t="shared" si="100"/>
        <v>0.62290347661890477</v>
      </c>
      <c r="F230" s="17">
        <v>10449</v>
      </c>
      <c r="G230" s="17">
        <v>6583</v>
      </c>
      <c r="H230" s="73">
        <f>G230/F230</f>
        <v>0.63001244138195045</v>
      </c>
      <c r="I230" s="73"/>
      <c r="J230" s="73"/>
    </row>
    <row r="231" spans="1:10" ht="30.75" customHeight="1" x14ac:dyDescent="0.2">
      <c r="A231" s="20">
        <v>4</v>
      </c>
      <c r="B231" s="45" t="s">
        <v>64</v>
      </c>
      <c r="C231" s="22">
        <v>1091</v>
      </c>
      <c r="D231" s="22">
        <v>401</v>
      </c>
      <c r="E231" s="73">
        <f t="shared" si="100"/>
        <v>0.36755270394133821</v>
      </c>
      <c r="F231" s="17">
        <v>1552</v>
      </c>
      <c r="G231" s="17">
        <v>708</v>
      </c>
      <c r="H231" s="73">
        <f>G231/F231</f>
        <v>0.45618556701030927</v>
      </c>
      <c r="I231" s="73"/>
      <c r="J231" s="73"/>
    </row>
    <row r="232" spans="1:10" s="60" customFormat="1" ht="30.75" customHeight="1" x14ac:dyDescent="0.2">
      <c r="A232" s="58">
        <v>21</v>
      </c>
      <c r="B232" s="59" t="s">
        <v>115</v>
      </c>
      <c r="C232" s="41">
        <v>4424</v>
      </c>
      <c r="D232" s="41">
        <v>3571</v>
      </c>
      <c r="E232" s="9"/>
      <c r="F232" s="41">
        <f>F233</f>
        <v>4884</v>
      </c>
      <c r="G232" s="41">
        <f>G233</f>
        <v>4128</v>
      </c>
      <c r="H232" s="9"/>
      <c r="I232" s="9"/>
      <c r="J232" s="9"/>
    </row>
    <row r="233" spans="1:10" ht="30.75" customHeight="1" x14ac:dyDescent="0.2">
      <c r="A233" s="20">
        <v>1</v>
      </c>
      <c r="B233" s="45" t="s">
        <v>47</v>
      </c>
      <c r="C233" s="35">
        <v>4424</v>
      </c>
      <c r="D233" s="35">
        <v>3571</v>
      </c>
      <c r="E233" s="73">
        <f>D233/C233</f>
        <v>0.80718806509945751</v>
      </c>
      <c r="F233" s="17">
        <v>4884</v>
      </c>
      <c r="G233" s="17">
        <v>4128</v>
      </c>
      <c r="H233" s="73">
        <f>G233/F233</f>
        <v>0.84520884520884521</v>
      </c>
      <c r="I233" s="73"/>
      <c r="J233" s="73"/>
    </row>
    <row r="234" spans="1:10" s="57" customFormat="1" ht="30.75" customHeight="1" x14ac:dyDescent="0.2">
      <c r="A234" s="7">
        <v>22</v>
      </c>
      <c r="B234" s="50" t="s">
        <v>116</v>
      </c>
      <c r="C234" s="64">
        <v>30677</v>
      </c>
      <c r="D234" s="64">
        <v>13291</v>
      </c>
      <c r="E234" s="70"/>
      <c r="F234" s="41">
        <f>SUM(F235:F240)</f>
        <v>31428</v>
      </c>
      <c r="G234" s="41">
        <f>SUM(G235:G240)</f>
        <v>14998</v>
      </c>
      <c r="H234" s="70"/>
      <c r="I234" s="70"/>
      <c r="J234" s="70"/>
    </row>
    <row r="235" spans="1:10" ht="30.75" customHeight="1" x14ac:dyDescent="0.2">
      <c r="A235" s="20">
        <v>1</v>
      </c>
      <c r="B235" s="45" t="s">
        <v>105</v>
      </c>
      <c r="C235" s="76">
        <v>9972</v>
      </c>
      <c r="D235" s="76">
        <v>5093</v>
      </c>
      <c r="E235" s="73">
        <f>D235/C235</f>
        <v>0.51073004412354595</v>
      </c>
      <c r="F235" s="17">
        <v>8654</v>
      </c>
      <c r="G235" s="17">
        <v>4470</v>
      </c>
      <c r="H235" s="73">
        <f t="shared" ref="H235:H240" si="101">G235/F235</f>
        <v>0.5165241506817656</v>
      </c>
      <c r="I235" s="73"/>
      <c r="J235" s="73"/>
    </row>
    <row r="236" spans="1:10" ht="30.75" customHeight="1" x14ac:dyDescent="0.2">
      <c r="A236" s="20">
        <v>2</v>
      </c>
      <c r="B236" s="45" t="s">
        <v>117</v>
      </c>
      <c r="C236" s="76">
        <v>5779</v>
      </c>
      <c r="D236" s="76">
        <v>2259</v>
      </c>
      <c r="E236" s="73">
        <f>D236/C236</f>
        <v>0.39089807925246584</v>
      </c>
      <c r="F236" s="17">
        <v>6235</v>
      </c>
      <c r="G236" s="17">
        <v>2312</v>
      </c>
      <c r="H236" s="73">
        <f t="shared" si="101"/>
        <v>0.37080994386527666</v>
      </c>
      <c r="I236" s="73"/>
      <c r="J236" s="73"/>
    </row>
    <row r="237" spans="1:10" ht="30.75" customHeight="1" x14ac:dyDescent="0.2">
      <c r="A237" s="20">
        <v>3</v>
      </c>
      <c r="B237" s="45" t="s">
        <v>24</v>
      </c>
      <c r="C237" s="76">
        <v>1259</v>
      </c>
      <c r="D237" s="76">
        <v>558</v>
      </c>
      <c r="E237" s="73">
        <f t="shared" ref="E237:E240" si="102">D237/C237</f>
        <v>0.44320889594916602</v>
      </c>
      <c r="F237" s="17">
        <v>1276</v>
      </c>
      <c r="G237" s="17">
        <v>715</v>
      </c>
      <c r="H237" s="73">
        <f t="shared" si="101"/>
        <v>0.56034482758620685</v>
      </c>
      <c r="I237" s="73"/>
      <c r="J237" s="73"/>
    </row>
    <row r="238" spans="1:10" ht="30.75" customHeight="1" x14ac:dyDescent="0.2">
      <c r="A238" s="20">
        <v>4</v>
      </c>
      <c r="B238" s="45" t="s">
        <v>29</v>
      </c>
      <c r="C238" s="76">
        <v>12088</v>
      </c>
      <c r="D238" s="76">
        <v>4772</v>
      </c>
      <c r="E238" s="73">
        <f t="shared" si="102"/>
        <v>0.39477167438782262</v>
      </c>
      <c r="F238" s="17">
        <v>14486</v>
      </c>
      <c r="G238" s="17">
        <v>7299</v>
      </c>
      <c r="H238" s="73">
        <f t="shared" si="101"/>
        <v>0.50386580146348203</v>
      </c>
      <c r="I238" s="73"/>
      <c r="J238" s="73"/>
    </row>
    <row r="239" spans="1:10" ht="30.75" customHeight="1" x14ac:dyDescent="0.2">
      <c r="A239" s="20">
        <v>5</v>
      </c>
      <c r="B239" s="45" t="s">
        <v>118</v>
      </c>
      <c r="C239" s="76">
        <v>1421</v>
      </c>
      <c r="D239" s="76">
        <v>573</v>
      </c>
      <c r="E239" s="73">
        <f t="shared" si="102"/>
        <v>0.40323715693173823</v>
      </c>
      <c r="F239" s="17">
        <v>647</v>
      </c>
      <c r="G239" s="17">
        <v>167</v>
      </c>
      <c r="H239" s="73">
        <f t="shared" si="101"/>
        <v>0.25811437403400311</v>
      </c>
      <c r="I239" s="73"/>
      <c r="J239" s="73"/>
    </row>
    <row r="240" spans="1:10" ht="30.75" customHeight="1" x14ac:dyDescent="0.2">
      <c r="A240" s="20">
        <v>6</v>
      </c>
      <c r="B240" s="45" t="s">
        <v>70</v>
      </c>
      <c r="C240" s="76">
        <v>158</v>
      </c>
      <c r="D240" s="76">
        <v>36</v>
      </c>
      <c r="E240" s="73">
        <f t="shared" si="102"/>
        <v>0.22784810126582278</v>
      </c>
      <c r="F240" s="17">
        <v>130</v>
      </c>
      <c r="G240" s="17">
        <v>35</v>
      </c>
      <c r="H240" s="73">
        <f t="shared" si="101"/>
        <v>0.26923076923076922</v>
      </c>
      <c r="I240" s="73"/>
      <c r="J240" s="73"/>
    </row>
    <row r="241" spans="1:10" s="57" customFormat="1" ht="30.75" customHeight="1" x14ac:dyDescent="0.2">
      <c r="A241" s="7">
        <v>23</v>
      </c>
      <c r="B241" s="50" t="s">
        <v>119</v>
      </c>
      <c r="C241" s="64"/>
      <c r="D241" s="64"/>
      <c r="E241" s="73"/>
      <c r="F241" s="41">
        <f>SUM(F242:F243)</f>
        <v>22650</v>
      </c>
      <c r="G241" s="41">
        <f>SUM(G242:G243)</f>
        <v>9013</v>
      </c>
      <c r="H241" s="73"/>
      <c r="I241" s="73"/>
      <c r="J241" s="73"/>
    </row>
    <row r="242" spans="1:10" ht="30.75" customHeight="1" x14ac:dyDescent="0.2">
      <c r="A242" s="20">
        <v>1</v>
      </c>
      <c r="B242" s="45" t="s">
        <v>47</v>
      </c>
      <c r="C242" s="17">
        <v>3238</v>
      </c>
      <c r="D242" s="35">
        <v>2754</v>
      </c>
      <c r="E242" s="73">
        <f>D242/C242</f>
        <v>0.85052501544163062</v>
      </c>
      <c r="F242" s="17">
        <v>5496</v>
      </c>
      <c r="G242" s="17">
        <v>3414</v>
      </c>
      <c r="H242" s="73">
        <f>G242/F242</f>
        <v>0.62117903930131002</v>
      </c>
      <c r="I242" s="73"/>
      <c r="J242" s="73"/>
    </row>
    <row r="243" spans="1:10" ht="30.75" customHeight="1" x14ac:dyDescent="0.2">
      <c r="A243" s="20">
        <v>2</v>
      </c>
      <c r="B243" s="45" t="s">
        <v>59</v>
      </c>
      <c r="C243" s="17">
        <v>15456</v>
      </c>
      <c r="D243" s="35">
        <v>5845</v>
      </c>
      <c r="E243" s="73">
        <f>D243/C243</f>
        <v>0.37817028985507245</v>
      </c>
      <c r="F243" s="17">
        <v>17154</v>
      </c>
      <c r="G243" s="17">
        <v>5599</v>
      </c>
      <c r="H243" s="73">
        <f>G243/F243</f>
        <v>0.32639617581905095</v>
      </c>
      <c r="I243" s="73"/>
      <c r="J243" s="73"/>
    </row>
    <row r="244" spans="1:10" s="1" customFormat="1" ht="30.75" customHeight="1" x14ac:dyDescent="0.25">
      <c r="A244" s="5">
        <v>24</v>
      </c>
      <c r="B244" s="47" t="s">
        <v>120</v>
      </c>
      <c r="C244" s="61">
        <f>C245+C246+C247</f>
        <v>12318</v>
      </c>
      <c r="D244" s="61">
        <f>D245+D246+D247</f>
        <v>5447</v>
      </c>
      <c r="E244" s="94"/>
      <c r="F244" s="61">
        <f>SUM(F245:F247)</f>
        <v>12987</v>
      </c>
      <c r="G244" s="61">
        <f>SUM(G245:G247)</f>
        <v>5002</v>
      </c>
      <c r="H244" s="94"/>
      <c r="I244" s="94"/>
      <c r="J244" s="94"/>
    </row>
    <row r="245" spans="1:10" s="1" customFormat="1" ht="30.75" customHeight="1" x14ac:dyDescent="0.25">
      <c r="A245" s="10">
        <v>1</v>
      </c>
      <c r="B245" s="43" t="s">
        <v>41</v>
      </c>
      <c r="C245" s="22">
        <v>10406</v>
      </c>
      <c r="D245" s="22">
        <v>4431</v>
      </c>
      <c r="E245" s="73">
        <f>D245/C245</f>
        <v>0.42581203152027675</v>
      </c>
      <c r="F245" s="22">
        <v>10942</v>
      </c>
      <c r="G245" s="22">
        <v>4281</v>
      </c>
      <c r="H245" s="73">
        <f>G245/F245</f>
        <v>0.3912447450191921</v>
      </c>
      <c r="I245" s="73"/>
      <c r="J245" s="73"/>
    </row>
    <row r="246" spans="1:10" s="1" customFormat="1" ht="30.75" customHeight="1" x14ac:dyDescent="0.25">
      <c r="A246" s="10">
        <v>2</v>
      </c>
      <c r="B246" s="43" t="s">
        <v>77</v>
      </c>
      <c r="C246" s="22">
        <v>620</v>
      </c>
      <c r="D246" s="22">
        <v>221</v>
      </c>
      <c r="E246" s="73">
        <f t="shared" ref="E246:E247" si="103">D246/C246</f>
        <v>0.3564516129032258</v>
      </c>
      <c r="F246" s="22">
        <v>636</v>
      </c>
      <c r="G246" s="22">
        <v>165</v>
      </c>
      <c r="H246" s="73">
        <f>G246/F246</f>
        <v>0.25943396226415094</v>
      </c>
      <c r="I246" s="73"/>
      <c r="J246" s="73"/>
    </row>
    <row r="247" spans="1:10" s="1" customFormat="1" ht="30.75" customHeight="1" x14ac:dyDescent="0.25">
      <c r="A247" s="20">
        <v>3</v>
      </c>
      <c r="B247" s="43" t="s">
        <v>121</v>
      </c>
      <c r="C247" s="22">
        <v>1292</v>
      </c>
      <c r="D247" s="22">
        <v>795</v>
      </c>
      <c r="E247" s="73">
        <f t="shared" si="103"/>
        <v>0.6153250773993808</v>
      </c>
      <c r="F247" s="35">
        <v>1409</v>
      </c>
      <c r="G247" s="35">
        <v>556</v>
      </c>
      <c r="H247" s="73">
        <f>G247/F247</f>
        <v>0.39460610361958837</v>
      </c>
      <c r="I247" s="73"/>
      <c r="J247" s="73"/>
    </row>
    <row r="248" spans="1:10" s="57" customFormat="1" ht="30.75" customHeight="1" x14ac:dyDescent="0.2">
      <c r="A248" s="7">
        <v>25</v>
      </c>
      <c r="B248" s="50" t="s">
        <v>122</v>
      </c>
      <c r="C248" s="64">
        <f>C249</f>
        <v>244</v>
      </c>
      <c r="D248" s="64">
        <f>D249</f>
        <v>77</v>
      </c>
      <c r="E248" s="62"/>
      <c r="F248" s="62">
        <f>F249</f>
        <v>150</v>
      </c>
      <c r="G248" s="62">
        <f>G249</f>
        <v>38</v>
      </c>
      <c r="H248" s="62"/>
      <c r="I248" s="62"/>
      <c r="J248" s="62"/>
    </row>
    <row r="249" spans="1:10" s="57" customFormat="1" ht="30.75" customHeight="1" x14ac:dyDescent="0.2">
      <c r="A249" s="7">
        <v>1</v>
      </c>
      <c r="B249" s="45" t="s">
        <v>47</v>
      </c>
      <c r="C249" s="35">
        <v>244</v>
      </c>
      <c r="D249" s="12">
        <v>77</v>
      </c>
      <c r="E249" s="73">
        <f t="shared" ref="E249:E276" si="104">D249/C249</f>
        <v>0.3155737704918033</v>
      </c>
      <c r="F249" s="17">
        <v>150</v>
      </c>
      <c r="G249" s="17">
        <v>38</v>
      </c>
      <c r="H249" s="73">
        <f>G249/F249</f>
        <v>0.25333333333333335</v>
      </c>
      <c r="I249" s="73"/>
      <c r="J249" s="73"/>
    </row>
    <row r="250" spans="1:10" s="63" customFormat="1" ht="30.75" customHeight="1" x14ac:dyDescent="0.25">
      <c r="A250" s="7">
        <v>26</v>
      </c>
      <c r="B250" s="50" t="s">
        <v>123</v>
      </c>
      <c r="C250" s="64">
        <v>10659</v>
      </c>
      <c r="D250" s="9">
        <v>6185</v>
      </c>
      <c r="E250" s="62"/>
      <c r="F250" s="41">
        <f>SUM(F251:F253)</f>
        <v>11005</v>
      </c>
      <c r="G250" s="41">
        <f>SUM(G251:G253)</f>
        <v>4620</v>
      </c>
      <c r="H250" s="62"/>
      <c r="I250" s="62"/>
      <c r="J250" s="62"/>
    </row>
    <row r="251" spans="1:10" ht="59.25" customHeight="1" x14ac:dyDescent="0.2">
      <c r="A251" s="20">
        <v>1</v>
      </c>
      <c r="B251" s="28" t="s">
        <v>124</v>
      </c>
      <c r="C251" s="76">
        <v>5816</v>
      </c>
      <c r="D251" s="76">
        <v>3164</v>
      </c>
      <c r="E251" s="73">
        <f t="shared" si="104"/>
        <v>0.54401650618982123</v>
      </c>
      <c r="F251" s="17">
        <v>6175</v>
      </c>
      <c r="G251" s="17">
        <v>2423</v>
      </c>
      <c r="H251" s="73">
        <f>G251/F251</f>
        <v>0.39238866396761135</v>
      </c>
      <c r="I251" s="73"/>
      <c r="J251" s="73"/>
    </row>
    <row r="252" spans="1:10" ht="30.75" customHeight="1" x14ac:dyDescent="0.2">
      <c r="A252" s="20">
        <v>2</v>
      </c>
      <c r="B252" s="45" t="s">
        <v>125</v>
      </c>
      <c r="C252" s="76">
        <v>2930</v>
      </c>
      <c r="D252" s="76">
        <v>1887</v>
      </c>
      <c r="E252" s="73">
        <f t="shared" si="104"/>
        <v>0.6440273037542662</v>
      </c>
      <c r="F252" s="17">
        <v>3086</v>
      </c>
      <c r="G252" s="17">
        <v>1419</v>
      </c>
      <c r="H252" s="73">
        <f>G252/F252</f>
        <v>0.45981853532080363</v>
      </c>
      <c r="I252" s="73"/>
      <c r="J252" s="73"/>
    </row>
    <row r="253" spans="1:10" ht="30.75" customHeight="1" x14ac:dyDescent="0.2">
      <c r="A253" s="20">
        <v>3</v>
      </c>
      <c r="B253" s="45" t="s">
        <v>75</v>
      </c>
      <c r="C253" s="76">
        <v>1843</v>
      </c>
      <c r="D253" s="76">
        <v>1103</v>
      </c>
      <c r="E253" s="73">
        <f t="shared" si="104"/>
        <v>0.59848073792729251</v>
      </c>
      <c r="F253" s="17">
        <v>1744</v>
      </c>
      <c r="G253" s="17">
        <v>778</v>
      </c>
      <c r="H253" s="73">
        <f>G253/F253</f>
        <v>0.44610091743119268</v>
      </c>
      <c r="I253" s="73"/>
      <c r="J253" s="73"/>
    </row>
    <row r="254" spans="1:10" s="57" customFormat="1" ht="30.75" customHeight="1" x14ac:dyDescent="0.2">
      <c r="A254" s="7">
        <v>27</v>
      </c>
      <c r="B254" s="50" t="s">
        <v>126</v>
      </c>
      <c r="C254" s="64">
        <f>C255+C256</f>
        <v>4520</v>
      </c>
      <c r="D254" s="64">
        <f>D255+D256</f>
        <v>1351</v>
      </c>
      <c r="E254" s="62"/>
      <c r="F254" s="41">
        <f>SUM(F255:F256)</f>
        <v>5075</v>
      </c>
      <c r="G254" s="41">
        <f>SUM(G255:G256)</f>
        <v>365</v>
      </c>
      <c r="H254" s="62"/>
      <c r="I254" s="62"/>
      <c r="J254" s="62"/>
    </row>
    <row r="255" spans="1:10" ht="30.75" customHeight="1" x14ac:dyDescent="0.2">
      <c r="A255" s="20">
        <v>1</v>
      </c>
      <c r="B255" s="45" t="s">
        <v>55</v>
      </c>
      <c r="C255" s="22">
        <v>4053</v>
      </c>
      <c r="D255" s="22">
        <v>1232</v>
      </c>
      <c r="E255" s="73">
        <f>D255/C255</f>
        <v>0.30397236614853196</v>
      </c>
      <c r="F255" s="17">
        <v>4329</v>
      </c>
      <c r="G255" s="17">
        <v>258</v>
      </c>
      <c r="H255" s="73">
        <f>G255/F255</f>
        <v>5.9598059598059597E-2</v>
      </c>
      <c r="I255" s="73"/>
      <c r="J255" s="73"/>
    </row>
    <row r="256" spans="1:10" ht="30.75" customHeight="1" x14ac:dyDescent="0.2">
      <c r="A256" s="20">
        <v>2</v>
      </c>
      <c r="B256" s="45" t="s">
        <v>37</v>
      </c>
      <c r="C256" s="22">
        <v>467</v>
      </c>
      <c r="D256" s="22">
        <v>119</v>
      </c>
      <c r="E256" s="73">
        <f>D256/C256</f>
        <v>0.25481798715203424</v>
      </c>
      <c r="F256" s="17">
        <v>746</v>
      </c>
      <c r="G256" s="17">
        <v>107</v>
      </c>
      <c r="H256" s="73">
        <f>G256/F256</f>
        <v>0.14343163538873996</v>
      </c>
      <c r="I256" s="73"/>
      <c r="J256" s="73"/>
    </row>
    <row r="257" spans="1:11" s="57" customFormat="1" ht="30.75" customHeight="1" x14ac:dyDescent="0.2">
      <c r="A257" s="7">
        <v>28</v>
      </c>
      <c r="B257" s="50" t="s">
        <v>127</v>
      </c>
      <c r="C257" s="64">
        <f>SUM(C258:C264)</f>
        <v>36663</v>
      </c>
      <c r="D257" s="64">
        <f>SUM(D258:D264)</f>
        <v>13691</v>
      </c>
      <c r="E257" s="62"/>
      <c r="F257" s="64">
        <f>SUM(F258:F264)</f>
        <v>33403</v>
      </c>
      <c r="G257" s="64">
        <f>SUM(G258:G264)</f>
        <v>6736</v>
      </c>
      <c r="H257" s="62"/>
      <c r="I257" s="62"/>
      <c r="J257" s="62"/>
    </row>
    <row r="258" spans="1:11" s="95" customFormat="1" ht="30.75" customHeight="1" x14ac:dyDescent="0.2">
      <c r="A258" s="10">
        <v>1</v>
      </c>
      <c r="B258" s="45" t="s">
        <v>62</v>
      </c>
      <c r="C258" s="81">
        <v>332</v>
      </c>
      <c r="D258" s="81">
        <v>122</v>
      </c>
      <c r="E258" s="73">
        <f>D258/C258</f>
        <v>0.36746987951807231</v>
      </c>
      <c r="F258" s="29">
        <v>198</v>
      </c>
      <c r="G258" s="29">
        <v>23</v>
      </c>
      <c r="H258" s="73">
        <f t="shared" ref="H258:H264" si="105">G258/F258</f>
        <v>0.11616161616161616</v>
      </c>
      <c r="I258" s="73"/>
      <c r="J258" s="73"/>
    </row>
    <row r="259" spans="1:11" s="95" customFormat="1" ht="30.75" customHeight="1" x14ac:dyDescent="0.2">
      <c r="A259" s="10">
        <v>2</v>
      </c>
      <c r="B259" s="45" t="s">
        <v>70</v>
      </c>
      <c r="C259" s="22">
        <v>625</v>
      </c>
      <c r="D259" s="22">
        <v>232</v>
      </c>
      <c r="E259" s="73">
        <f t="shared" ref="E259:E273" si="106">D259/C259</f>
        <v>0.37119999999999997</v>
      </c>
      <c r="F259" s="29">
        <v>301</v>
      </c>
      <c r="G259" s="29">
        <v>13</v>
      </c>
      <c r="H259" s="73">
        <f t="shared" si="105"/>
        <v>4.3189368770764118E-2</v>
      </c>
      <c r="I259" s="73"/>
      <c r="J259" s="73"/>
    </row>
    <row r="260" spans="1:11" s="95" customFormat="1" ht="30.75" customHeight="1" x14ac:dyDescent="0.2">
      <c r="A260" s="10">
        <v>3</v>
      </c>
      <c r="B260" s="45" t="s">
        <v>61</v>
      </c>
      <c r="C260" s="22">
        <v>215</v>
      </c>
      <c r="D260" s="22">
        <v>73</v>
      </c>
      <c r="E260" s="73">
        <f t="shared" si="106"/>
        <v>0.33953488372093021</v>
      </c>
      <c r="F260" s="29">
        <v>103</v>
      </c>
      <c r="G260" s="29">
        <v>1</v>
      </c>
      <c r="H260" s="73">
        <f t="shared" si="105"/>
        <v>9.7087378640776691E-3</v>
      </c>
      <c r="I260" s="73"/>
      <c r="J260" s="73"/>
    </row>
    <row r="261" spans="1:11" s="95" customFormat="1" ht="30.75" customHeight="1" x14ac:dyDescent="0.2">
      <c r="A261" s="10">
        <v>4</v>
      </c>
      <c r="B261" s="45" t="s">
        <v>59</v>
      </c>
      <c r="C261" s="22">
        <v>154</v>
      </c>
      <c r="D261" s="22">
        <v>91</v>
      </c>
      <c r="E261" s="73">
        <f t="shared" si="106"/>
        <v>0.59090909090909094</v>
      </c>
      <c r="F261" s="29">
        <v>182</v>
      </c>
      <c r="G261" s="29">
        <v>18</v>
      </c>
      <c r="H261" s="73">
        <f t="shared" si="105"/>
        <v>9.8901098901098897E-2</v>
      </c>
      <c r="I261" s="73"/>
      <c r="J261" s="73"/>
    </row>
    <row r="262" spans="1:11" s="95" customFormat="1" ht="30.75" customHeight="1" x14ac:dyDescent="0.2">
      <c r="A262" s="10">
        <v>5</v>
      </c>
      <c r="B262" s="45" t="s">
        <v>56</v>
      </c>
      <c r="C262" s="22">
        <v>3837</v>
      </c>
      <c r="D262" s="22">
        <v>1047</v>
      </c>
      <c r="E262" s="73">
        <f>D262/C262</f>
        <v>0.27286942924159502</v>
      </c>
      <c r="F262" s="29">
        <v>4355</v>
      </c>
      <c r="G262" s="29">
        <v>662</v>
      </c>
      <c r="H262" s="73">
        <f t="shared" si="105"/>
        <v>0.15200918484500575</v>
      </c>
      <c r="I262" s="73"/>
      <c r="J262" s="73"/>
    </row>
    <row r="263" spans="1:11" s="95" customFormat="1" ht="30.75" customHeight="1" x14ac:dyDescent="0.2">
      <c r="A263" s="10">
        <v>6</v>
      </c>
      <c r="B263" s="45" t="s">
        <v>71</v>
      </c>
      <c r="C263" s="22">
        <v>6136</v>
      </c>
      <c r="D263" s="22">
        <v>2119</v>
      </c>
      <c r="E263" s="73">
        <f>D263/C263</f>
        <v>0.34533898305084748</v>
      </c>
      <c r="F263" s="29">
        <v>5648</v>
      </c>
      <c r="G263" s="29">
        <v>537</v>
      </c>
      <c r="H263" s="73">
        <f t="shared" si="105"/>
        <v>9.5077903682719553E-2</v>
      </c>
      <c r="I263" s="73"/>
      <c r="J263" s="73"/>
    </row>
    <row r="264" spans="1:11" s="95" customFormat="1" ht="30.75" customHeight="1" x14ac:dyDescent="0.2">
      <c r="A264" s="10">
        <v>7</v>
      </c>
      <c r="B264" s="45" t="s">
        <v>105</v>
      </c>
      <c r="C264" s="22">
        <v>25364</v>
      </c>
      <c r="D264" s="22">
        <v>10007</v>
      </c>
      <c r="E264" s="73">
        <f t="shared" si="106"/>
        <v>0.39453556221416181</v>
      </c>
      <c r="F264" s="29">
        <v>22616</v>
      </c>
      <c r="G264" s="29">
        <v>5482</v>
      </c>
      <c r="H264" s="73">
        <f t="shared" si="105"/>
        <v>0.24239476476830563</v>
      </c>
      <c r="I264" s="73"/>
      <c r="J264" s="73"/>
    </row>
    <row r="265" spans="1:11" s="57" customFormat="1" ht="30.75" customHeight="1" x14ac:dyDescent="0.2">
      <c r="A265" s="7">
        <v>29</v>
      </c>
      <c r="B265" s="50" t="s">
        <v>128</v>
      </c>
      <c r="C265" s="64"/>
      <c r="D265" s="70"/>
      <c r="E265" s="62"/>
      <c r="F265" s="41">
        <f>SUM(F266:F273)</f>
        <v>51629.925000000003</v>
      </c>
      <c r="G265" s="41">
        <f>SUM(G266:G273)</f>
        <v>19005</v>
      </c>
      <c r="H265" s="62"/>
      <c r="I265" s="62"/>
      <c r="J265" s="62"/>
    </row>
    <row r="266" spans="1:11" s="57" customFormat="1" ht="30.75" customHeight="1" x14ac:dyDescent="0.2">
      <c r="A266" s="20">
        <v>1</v>
      </c>
      <c r="B266" s="45" t="s">
        <v>47</v>
      </c>
      <c r="C266" s="35">
        <v>6844</v>
      </c>
      <c r="D266" s="12">
        <v>3413</v>
      </c>
      <c r="E266" s="73">
        <f t="shared" si="106"/>
        <v>0.49868497954412622</v>
      </c>
      <c r="F266" s="30">
        <v>7214.2950000000001</v>
      </c>
      <c r="G266" s="17">
        <v>3225</v>
      </c>
      <c r="H266" s="73">
        <f t="shared" ref="H266:H273" si="107">G266/F266</f>
        <v>0.44702912758627145</v>
      </c>
      <c r="I266" s="73"/>
      <c r="J266" s="73"/>
      <c r="K266" s="65"/>
    </row>
    <row r="267" spans="1:11" s="57" customFormat="1" ht="30.75" customHeight="1" x14ac:dyDescent="0.2">
      <c r="A267" s="20">
        <v>2</v>
      </c>
      <c r="B267" s="45" t="s">
        <v>59</v>
      </c>
      <c r="C267" s="35">
        <v>2022</v>
      </c>
      <c r="D267" s="12">
        <v>821</v>
      </c>
      <c r="E267" s="73">
        <f t="shared" si="106"/>
        <v>0.40603363006923837</v>
      </c>
      <c r="F267" s="30">
        <v>2011.35</v>
      </c>
      <c r="G267" s="17">
        <v>845</v>
      </c>
      <c r="H267" s="73">
        <f t="shared" si="107"/>
        <v>0.42011584259328316</v>
      </c>
      <c r="I267" s="73"/>
      <c r="J267" s="73"/>
      <c r="K267" s="65"/>
    </row>
    <row r="268" spans="1:11" s="57" customFormat="1" ht="30.75" customHeight="1" x14ac:dyDescent="0.2">
      <c r="A268" s="20">
        <v>3</v>
      </c>
      <c r="B268" s="45" t="s">
        <v>129</v>
      </c>
      <c r="C268" s="35">
        <v>1079</v>
      </c>
      <c r="D268" s="12">
        <v>396</v>
      </c>
      <c r="E268" s="73">
        <f t="shared" si="106"/>
        <v>0.36700648748841519</v>
      </c>
      <c r="F268" s="30">
        <v>2073.105</v>
      </c>
      <c r="G268" s="17">
        <v>745</v>
      </c>
      <c r="H268" s="73">
        <f t="shared" si="107"/>
        <v>0.35936433513980237</v>
      </c>
      <c r="I268" s="73"/>
      <c r="J268" s="73"/>
      <c r="K268" s="65"/>
    </row>
    <row r="269" spans="1:11" s="57" customFormat="1" ht="30.75" customHeight="1" x14ac:dyDescent="0.2">
      <c r="A269" s="20">
        <v>4</v>
      </c>
      <c r="B269" s="45" t="s">
        <v>77</v>
      </c>
      <c r="C269" s="35">
        <v>21607</v>
      </c>
      <c r="D269" s="12">
        <v>8378</v>
      </c>
      <c r="E269" s="73">
        <f t="shared" si="106"/>
        <v>0.38774471236173463</v>
      </c>
      <c r="F269" s="30">
        <v>25768</v>
      </c>
      <c r="G269" s="17">
        <v>9179</v>
      </c>
      <c r="H269" s="73">
        <f t="shared" si="107"/>
        <v>0.35621701334989136</v>
      </c>
      <c r="I269" s="73"/>
      <c r="J269" s="73"/>
      <c r="K269" s="65"/>
    </row>
    <row r="270" spans="1:11" s="57" customFormat="1" ht="30.75" customHeight="1" x14ac:dyDescent="0.2">
      <c r="A270" s="20">
        <v>5</v>
      </c>
      <c r="B270" s="45" t="s">
        <v>71</v>
      </c>
      <c r="C270" s="35">
        <v>86</v>
      </c>
      <c r="D270" s="12">
        <v>41</v>
      </c>
      <c r="E270" s="73">
        <f t="shared" si="106"/>
        <v>0.47674418604651164</v>
      </c>
      <c r="F270" s="30">
        <v>54</v>
      </c>
      <c r="G270" s="17">
        <v>7</v>
      </c>
      <c r="H270" s="73">
        <f t="shared" si="107"/>
        <v>0.12962962962962962</v>
      </c>
      <c r="I270" s="73"/>
      <c r="J270" s="73"/>
      <c r="K270" s="65"/>
    </row>
    <row r="271" spans="1:11" s="57" customFormat="1" ht="30.75" customHeight="1" x14ac:dyDescent="0.2">
      <c r="A271" s="20">
        <v>6</v>
      </c>
      <c r="B271" s="45" t="s">
        <v>105</v>
      </c>
      <c r="C271" s="35">
        <v>1520</v>
      </c>
      <c r="D271" s="12">
        <v>798</v>
      </c>
      <c r="E271" s="73">
        <f t="shared" si="106"/>
        <v>0.52500000000000002</v>
      </c>
      <c r="F271" s="30">
        <v>1644.175</v>
      </c>
      <c r="G271" s="17">
        <v>542</v>
      </c>
      <c r="H271" s="73">
        <f t="shared" si="107"/>
        <v>0.3296486079644807</v>
      </c>
      <c r="I271" s="73"/>
      <c r="J271" s="73"/>
      <c r="K271" s="65"/>
    </row>
    <row r="272" spans="1:11" s="57" customFormat="1" ht="30.75" customHeight="1" x14ac:dyDescent="0.2">
      <c r="A272" s="20">
        <v>7</v>
      </c>
      <c r="B272" s="45" t="s">
        <v>37</v>
      </c>
      <c r="C272" s="27">
        <f>11754-130</f>
        <v>11624</v>
      </c>
      <c r="D272" s="27">
        <f>5363-20</f>
        <v>5343</v>
      </c>
      <c r="E272" s="73">
        <f t="shared" si="106"/>
        <v>0.45965244322092225</v>
      </c>
      <c r="F272" s="17">
        <v>12783</v>
      </c>
      <c r="G272" s="27">
        <v>4434</v>
      </c>
      <c r="H272" s="73">
        <f t="shared" si="107"/>
        <v>0.34686693264491902</v>
      </c>
      <c r="I272" s="73"/>
      <c r="J272" s="73"/>
      <c r="K272" s="65"/>
    </row>
    <row r="273" spans="1:11" s="57" customFormat="1" ht="30.75" customHeight="1" x14ac:dyDescent="0.2">
      <c r="A273" s="20">
        <v>8</v>
      </c>
      <c r="B273" s="45" t="s">
        <v>66</v>
      </c>
      <c r="C273" s="35">
        <v>86</v>
      </c>
      <c r="D273" s="12">
        <v>42</v>
      </c>
      <c r="E273" s="73">
        <f t="shared" si="106"/>
        <v>0.48837209302325579</v>
      </c>
      <c r="F273" s="17">
        <v>82</v>
      </c>
      <c r="G273" s="17">
        <v>28</v>
      </c>
      <c r="H273" s="73">
        <f t="shared" si="107"/>
        <v>0.34146341463414637</v>
      </c>
      <c r="I273" s="73"/>
      <c r="J273" s="73"/>
      <c r="K273" s="65"/>
    </row>
    <row r="274" spans="1:11" s="57" customFormat="1" ht="30.75" customHeight="1" x14ac:dyDescent="0.2">
      <c r="A274" s="7">
        <v>30</v>
      </c>
      <c r="B274" s="50" t="s">
        <v>130</v>
      </c>
      <c r="C274" s="64"/>
      <c r="D274" s="70"/>
      <c r="E274" s="62"/>
      <c r="F274" s="41">
        <f>SUM(F275:F276)</f>
        <v>7730</v>
      </c>
      <c r="G274" s="41">
        <f>SUM(G275:G276)</f>
        <v>2039</v>
      </c>
      <c r="H274" s="62"/>
      <c r="I274" s="62"/>
      <c r="J274" s="62"/>
      <c r="K274" s="65"/>
    </row>
    <row r="275" spans="1:11" ht="30.75" customHeight="1" x14ac:dyDescent="0.2">
      <c r="A275" s="20">
        <v>1</v>
      </c>
      <c r="B275" s="45" t="s">
        <v>131</v>
      </c>
      <c r="C275" s="12">
        <v>14507</v>
      </c>
      <c r="D275" s="12">
        <v>2679</v>
      </c>
      <c r="E275" s="73">
        <f t="shared" si="104"/>
        <v>0.18466946991107741</v>
      </c>
      <c r="F275" s="17">
        <v>6265</v>
      </c>
      <c r="G275" s="17">
        <v>1987</v>
      </c>
      <c r="H275" s="73">
        <f>G275/F275</f>
        <v>0.31715881883479646</v>
      </c>
      <c r="I275" s="73"/>
      <c r="J275" s="73"/>
    </row>
    <row r="276" spans="1:11" ht="30.75" customHeight="1" x14ac:dyDescent="0.2">
      <c r="A276" s="20">
        <v>2</v>
      </c>
      <c r="B276" s="45" t="s">
        <v>75</v>
      </c>
      <c r="C276" s="12">
        <v>803</v>
      </c>
      <c r="D276" s="12">
        <v>72</v>
      </c>
      <c r="E276" s="73">
        <f t="shared" si="104"/>
        <v>8.9663760896637607E-2</v>
      </c>
      <c r="F276" s="17">
        <v>1465</v>
      </c>
      <c r="G276" s="17">
        <v>52</v>
      </c>
      <c r="H276" s="73">
        <f>G276/F276</f>
        <v>3.5494880546075087E-2</v>
      </c>
      <c r="I276" s="73"/>
      <c r="J276" s="73"/>
    </row>
    <row r="278" spans="1:11" s="66" customFormat="1" ht="34.5" customHeight="1" x14ac:dyDescent="0.25">
      <c r="A278" s="129" t="s">
        <v>136</v>
      </c>
      <c r="B278" s="129"/>
      <c r="C278" s="129"/>
      <c r="D278" s="129"/>
      <c r="E278" s="129"/>
      <c r="F278" s="129"/>
      <c r="G278" s="129"/>
      <c r="H278" s="129"/>
      <c r="I278" s="129"/>
      <c r="J278" s="130"/>
    </row>
    <row r="279" spans="1:11" s="66" customFormat="1" ht="51" customHeight="1" x14ac:dyDescent="0.25">
      <c r="A279" s="127" t="s">
        <v>132</v>
      </c>
      <c r="B279" s="127"/>
      <c r="C279" s="127"/>
      <c r="D279" s="127"/>
      <c r="E279" s="127"/>
      <c r="F279" s="127"/>
      <c r="G279" s="127"/>
      <c r="H279" s="127"/>
      <c r="I279" s="127"/>
      <c r="J279" s="127"/>
    </row>
    <row r="280" spans="1:11" s="66" customFormat="1" ht="60" customHeight="1" x14ac:dyDescent="0.25">
      <c r="A280" s="127" t="s">
        <v>133</v>
      </c>
      <c r="B280" s="127"/>
      <c r="C280" s="127"/>
      <c r="D280" s="127"/>
      <c r="E280" s="127"/>
      <c r="F280" s="127"/>
      <c r="G280" s="127"/>
      <c r="H280" s="127"/>
      <c r="I280" s="127"/>
      <c r="J280" s="127"/>
    </row>
    <row r="281" spans="1:11" s="66" customFormat="1" ht="94.5" customHeight="1" x14ac:dyDescent="0.25">
      <c r="A281" s="127" t="s">
        <v>134</v>
      </c>
      <c r="B281" s="127"/>
      <c r="C281" s="127"/>
      <c r="D281" s="127"/>
      <c r="E281" s="127"/>
      <c r="F281" s="127"/>
      <c r="G281" s="127"/>
      <c r="H281" s="127"/>
      <c r="I281" s="127"/>
      <c r="J281" s="127"/>
    </row>
    <row r="282" spans="1:11" s="66" customFormat="1" ht="51" customHeight="1" x14ac:dyDescent="0.25">
      <c r="A282" s="127" t="s">
        <v>135</v>
      </c>
      <c r="B282" s="127"/>
      <c r="C282" s="127"/>
      <c r="D282" s="127"/>
      <c r="E282" s="127"/>
      <c r="F282" s="127"/>
      <c r="G282" s="127"/>
      <c r="H282" s="127"/>
      <c r="I282" s="127"/>
      <c r="J282" s="127"/>
    </row>
  </sheetData>
  <mergeCells count="13">
    <mergeCell ref="A282:J282"/>
    <mergeCell ref="A1:J1"/>
    <mergeCell ref="A278:J278"/>
    <mergeCell ref="A279:J279"/>
    <mergeCell ref="A280:J280"/>
    <mergeCell ref="A281:J281"/>
    <mergeCell ref="A2:J2"/>
    <mergeCell ref="A4:A5"/>
    <mergeCell ref="B4:B5"/>
    <mergeCell ref="C4:E4"/>
    <mergeCell ref="F4:H4"/>
    <mergeCell ref="I4:I5"/>
    <mergeCell ref="J4:J5"/>
  </mergeCells>
  <conditionalFormatting sqref="B247">
    <cfRule type="expression" dxfId="0" priority="1">
      <formula>$B250</formula>
    </cfRule>
  </conditionalFormatting>
  <pageMargins left="0.2" right="0.25" top="0.4" bottom="0.38" header="0.3" footer="0.3"/>
  <pageSetup paperSize="9" orientation="portrait" r:id="rId1"/>
  <headerFooter>
    <oddFooter>&amp;C&amp;P</oddFooter>
  </headerFooter>
  <drawing r:id="rId2"/>
  <legacyDrawing r:id="rId3"/>
  <oleObjects>
    <mc:AlternateContent xmlns:mc="http://schemas.openxmlformats.org/markup-compatibility/2006">
      <mc:Choice Requires="x14">
        <oleObject link="[1]!'!OLE_LINK2'" oleUpdate="OLEUPDATE_ALWAYS" shapeId="1025">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25"/>
      </mc:Fallback>
    </mc:AlternateContent>
    <mc:AlternateContent xmlns:mc="http://schemas.openxmlformats.org/markup-compatibility/2006">
      <mc:Choice Requires="x14">
        <oleObject link="[1]!'!OLE_LINK2'" oleUpdate="OLEUPDATE_ALWAYS" shapeId="1026">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26"/>
      </mc:Fallback>
    </mc:AlternateContent>
    <mc:AlternateContent xmlns:mc="http://schemas.openxmlformats.org/markup-compatibility/2006">
      <mc:Choice Requires="x14">
        <oleObject link="[1]!'!OLE_LINK2'" oleUpdate="OLEUPDATE_ALWAYS" shapeId="1027">
          <objectPr defaultSize="0" autoPict="0" dde="1">
            <anchor moveWithCells="1">
              <from>
                <xdr:col>10</xdr:col>
                <xdr:colOff>0</xdr:colOff>
                <xdr:row>124</xdr:row>
                <xdr:rowOff>0</xdr:rowOff>
              </from>
              <to>
                <xdr:col>10</xdr:col>
                <xdr:colOff>523875</xdr:colOff>
                <xdr:row>125</xdr:row>
                <xdr:rowOff>9525</xdr:rowOff>
              </to>
            </anchor>
          </objectPr>
        </oleObject>
      </mc:Choice>
      <mc:Fallback>
        <oleObject link="[1]!'!OLE_LINK2'" oleUpdate="OLEUPDATE_ALWAYS" shapeId="1027"/>
      </mc:Fallback>
    </mc:AlternateContent>
    <mc:AlternateContent xmlns:mc="http://schemas.openxmlformats.org/markup-compatibility/2006">
      <mc:Choice Requires="x14">
        <oleObject link="[1]!'!OLE_LINK2'" oleUpdate="OLEUPDATE_ALWAYS" shapeId="1028">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28"/>
      </mc:Fallback>
    </mc:AlternateContent>
    <mc:AlternateContent xmlns:mc="http://schemas.openxmlformats.org/markup-compatibility/2006">
      <mc:Choice Requires="x14">
        <oleObject link="[1]!'!OLE_LINK2'" oleUpdate="OLEUPDATE_ALWAYS" shapeId="1029">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29"/>
      </mc:Fallback>
    </mc:AlternateContent>
    <mc:AlternateContent xmlns:mc="http://schemas.openxmlformats.org/markup-compatibility/2006">
      <mc:Choice Requires="x14">
        <oleObject link="[1]!'!OLE_LINK2'" oleUpdate="OLEUPDATE_ALWAYS" shapeId="1030">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30"/>
      </mc:Fallback>
    </mc:AlternateContent>
    <mc:AlternateContent xmlns:mc="http://schemas.openxmlformats.org/markup-compatibility/2006">
      <mc:Choice Requires="x14">
        <oleObject link="[1]!'!OLE_LINK2'" oleUpdate="OLEUPDATE_ALWAYS" shapeId="1031">
          <objectPr defaultSize="0" autoPict="0" dde="1">
            <anchor moveWithCells="1">
              <from>
                <xdr:col>10</xdr:col>
                <xdr:colOff>0</xdr:colOff>
                <xdr:row>124</xdr:row>
                <xdr:rowOff>0</xdr:rowOff>
              </from>
              <to>
                <xdr:col>10</xdr:col>
                <xdr:colOff>523875</xdr:colOff>
                <xdr:row>125</xdr:row>
                <xdr:rowOff>28575</xdr:rowOff>
              </to>
            </anchor>
          </objectPr>
        </oleObject>
      </mc:Choice>
      <mc:Fallback>
        <oleObject link="[1]!'!OLE_LINK2'" oleUpdate="OLEUPDATE_ALWAYS" shapeId="1031"/>
      </mc:Fallback>
    </mc:AlternateContent>
    <mc:AlternateContent xmlns:mc="http://schemas.openxmlformats.org/markup-compatibility/2006">
      <mc:Choice Requires="x14">
        <oleObject link="[1]!'!OLE_LINK2'" oleUpdate="OLEUPDATE_ALWAYS" shapeId="1032">
          <objectPr defaultSize="0" autoPict="0" dde="1">
            <anchor moveWithCells="1">
              <from>
                <xdr:col>10</xdr:col>
                <xdr:colOff>0</xdr:colOff>
                <xdr:row>124</xdr:row>
                <xdr:rowOff>0</xdr:rowOff>
              </from>
              <to>
                <xdr:col>10</xdr:col>
                <xdr:colOff>523875</xdr:colOff>
                <xdr:row>125</xdr:row>
                <xdr:rowOff>9525</xdr:rowOff>
              </to>
            </anchor>
          </objectPr>
        </oleObject>
      </mc:Choice>
      <mc:Fallback>
        <oleObject link="[1]!'!OLE_LINK2'" oleUpdate="OLEUPDATE_ALWAYS" shapeId="1032"/>
      </mc:Fallback>
    </mc:AlternateContent>
    <mc:AlternateContent xmlns:mc="http://schemas.openxmlformats.org/markup-compatibility/2006">
      <mc:Choice Requires="x14">
        <oleObject link="[1]!'!OLE_LINK2'" oleUpdate="OLEUPDATE_ALWAYS" shapeId="1033">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33"/>
      </mc:Fallback>
    </mc:AlternateContent>
    <mc:AlternateContent xmlns:mc="http://schemas.openxmlformats.org/markup-compatibility/2006">
      <mc:Choice Requires="x14">
        <oleObject link="[1]!'!OLE_LINK2'" oleUpdate="OLEUPDATE_ALWAYS" shapeId="1034">
          <objectPr defaultSize="0" autoPict="0" dde="1">
            <anchor moveWithCells="1">
              <from>
                <xdr:col>10</xdr:col>
                <xdr:colOff>0</xdr:colOff>
                <xdr:row>124</xdr:row>
                <xdr:rowOff>0</xdr:rowOff>
              </from>
              <to>
                <xdr:col>10</xdr:col>
                <xdr:colOff>523875</xdr:colOff>
                <xdr:row>125</xdr:row>
                <xdr:rowOff>28575</xdr:rowOff>
              </to>
            </anchor>
          </objectPr>
        </oleObject>
      </mc:Choice>
      <mc:Fallback>
        <oleObject link="[1]!'!OLE_LINK2'" oleUpdate="OLEUPDATE_ALWAYS" shapeId="1034"/>
      </mc:Fallback>
    </mc:AlternateContent>
    <mc:AlternateContent xmlns:mc="http://schemas.openxmlformats.org/markup-compatibility/2006">
      <mc:Choice Requires="x14">
        <oleObject link="[1]!'!OLE_LINK2'" oleUpdate="OLEUPDATE_ALWAYS" shapeId="1035">
          <objectPr defaultSize="0" autoPict="0" dde="1">
            <anchor moveWithCells="1">
              <from>
                <xdr:col>10</xdr:col>
                <xdr:colOff>0</xdr:colOff>
                <xdr:row>124</xdr:row>
                <xdr:rowOff>0</xdr:rowOff>
              </from>
              <to>
                <xdr:col>10</xdr:col>
                <xdr:colOff>523875</xdr:colOff>
                <xdr:row>125</xdr:row>
                <xdr:rowOff>9525</xdr:rowOff>
              </to>
            </anchor>
          </objectPr>
        </oleObject>
      </mc:Choice>
      <mc:Fallback>
        <oleObject link="[1]!'!OLE_LINK2'" oleUpdate="OLEUPDATE_ALWAYS" shapeId="1035"/>
      </mc:Fallback>
    </mc:AlternateContent>
    <mc:AlternateContent xmlns:mc="http://schemas.openxmlformats.org/markup-compatibility/2006">
      <mc:Choice Requires="x14">
        <oleObject link="[1]!'!OLE_LINK2'" oleUpdate="OLEUPDATE_ALWAYS" shapeId="1036">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36"/>
      </mc:Fallback>
    </mc:AlternateContent>
    <mc:AlternateContent xmlns:mc="http://schemas.openxmlformats.org/markup-compatibility/2006">
      <mc:Choice Requires="x14">
        <oleObject link="[1]!'!OLE_LINK2'" oleUpdate="OLEUPDATE_ALWAYS" shapeId="1037">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37"/>
      </mc:Fallback>
    </mc:AlternateContent>
    <mc:AlternateContent xmlns:mc="http://schemas.openxmlformats.org/markup-compatibility/2006">
      <mc:Choice Requires="x14">
        <oleObject link="[1]!'!OLE_LINK2'" oleUpdate="OLEUPDATE_ALWAYS" shapeId="1038">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38"/>
      </mc:Fallback>
    </mc:AlternateContent>
    <mc:AlternateContent xmlns:mc="http://schemas.openxmlformats.org/markup-compatibility/2006">
      <mc:Choice Requires="x14">
        <oleObject link="[1]!'!OLE_LINK2'" oleUpdate="OLEUPDATE_ALWAYS" shapeId="1039">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39"/>
      </mc:Fallback>
    </mc:AlternateContent>
    <mc:AlternateContent xmlns:mc="http://schemas.openxmlformats.org/markup-compatibility/2006">
      <mc:Choice Requires="x14">
        <oleObject link="[1]!'!OLE_LINK2'" oleUpdate="OLEUPDATE_ALWAYS" shapeId="1040">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40"/>
      </mc:Fallback>
    </mc:AlternateContent>
    <mc:AlternateContent xmlns:mc="http://schemas.openxmlformats.org/markup-compatibility/2006">
      <mc:Choice Requires="x14">
        <oleObject link="[1]!'!OLE_LINK2'" oleUpdate="OLEUPDATE_ALWAYS" shapeId="1041">
          <objectPr defaultSize="0" autoPict="0" dde="1">
            <anchor moveWithCells="1">
              <from>
                <xdr:col>10</xdr:col>
                <xdr:colOff>0</xdr:colOff>
                <xdr:row>124</xdr:row>
                <xdr:rowOff>0</xdr:rowOff>
              </from>
              <to>
                <xdr:col>10</xdr:col>
                <xdr:colOff>523875</xdr:colOff>
                <xdr:row>125</xdr:row>
                <xdr:rowOff>9525</xdr:rowOff>
              </to>
            </anchor>
          </objectPr>
        </oleObject>
      </mc:Choice>
      <mc:Fallback>
        <oleObject link="[1]!'!OLE_LINK2'" oleUpdate="OLEUPDATE_ALWAYS" shapeId="1041"/>
      </mc:Fallback>
    </mc:AlternateContent>
    <mc:AlternateContent xmlns:mc="http://schemas.openxmlformats.org/markup-compatibility/2006">
      <mc:Choice Requires="x14">
        <oleObject link="[1]!'!OLE_LINK2'" oleUpdate="OLEUPDATE_ALWAYS" shapeId="1042">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42"/>
      </mc:Fallback>
    </mc:AlternateContent>
    <mc:AlternateContent xmlns:mc="http://schemas.openxmlformats.org/markup-compatibility/2006">
      <mc:Choice Requires="x14">
        <oleObject link="[1]!'!OLE_LINK2'" oleUpdate="OLEUPDATE_ALWAYS" shapeId="1043">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43"/>
      </mc:Fallback>
    </mc:AlternateContent>
    <mc:AlternateContent xmlns:mc="http://schemas.openxmlformats.org/markup-compatibility/2006">
      <mc:Choice Requires="x14">
        <oleObject link="[1]!'!OLE_LINK2'" oleUpdate="OLEUPDATE_ALWAYS" shapeId="1044">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44"/>
      </mc:Fallback>
    </mc:AlternateContent>
    <mc:AlternateContent xmlns:mc="http://schemas.openxmlformats.org/markup-compatibility/2006">
      <mc:Choice Requires="x14">
        <oleObject link="[1]!'!OLE_LINK2'" oleUpdate="OLEUPDATE_ALWAYS" shapeId="1045">
          <objectPr defaultSize="0" autoPict="0" dde="1">
            <anchor moveWithCells="1">
              <from>
                <xdr:col>10</xdr:col>
                <xdr:colOff>0</xdr:colOff>
                <xdr:row>124</xdr:row>
                <xdr:rowOff>0</xdr:rowOff>
              </from>
              <to>
                <xdr:col>10</xdr:col>
                <xdr:colOff>523875</xdr:colOff>
                <xdr:row>125</xdr:row>
                <xdr:rowOff>28575</xdr:rowOff>
              </to>
            </anchor>
          </objectPr>
        </oleObject>
      </mc:Choice>
      <mc:Fallback>
        <oleObject link="[1]!'!OLE_LINK2'" oleUpdate="OLEUPDATE_ALWAYS" shapeId="1045"/>
      </mc:Fallback>
    </mc:AlternateContent>
    <mc:AlternateContent xmlns:mc="http://schemas.openxmlformats.org/markup-compatibility/2006">
      <mc:Choice Requires="x14">
        <oleObject link="[1]!'!OLE_LINK2'" oleUpdate="OLEUPDATE_ALWAYS" shapeId="1046">
          <objectPr defaultSize="0" autoPict="0" dde="1">
            <anchor moveWithCells="1">
              <from>
                <xdr:col>10</xdr:col>
                <xdr:colOff>0</xdr:colOff>
                <xdr:row>124</xdr:row>
                <xdr:rowOff>0</xdr:rowOff>
              </from>
              <to>
                <xdr:col>10</xdr:col>
                <xdr:colOff>523875</xdr:colOff>
                <xdr:row>125</xdr:row>
                <xdr:rowOff>9525</xdr:rowOff>
              </to>
            </anchor>
          </objectPr>
        </oleObject>
      </mc:Choice>
      <mc:Fallback>
        <oleObject link="[1]!'!OLE_LINK2'" oleUpdate="OLEUPDATE_ALWAYS" shapeId="1046"/>
      </mc:Fallback>
    </mc:AlternateContent>
    <mc:AlternateContent xmlns:mc="http://schemas.openxmlformats.org/markup-compatibility/2006">
      <mc:Choice Requires="x14">
        <oleObject link="[1]!'!OLE_LINK2'" oleUpdate="OLEUPDATE_ALWAYS" shapeId="1047">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47"/>
      </mc:Fallback>
    </mc:AlternateContent>
    <mc:AlternateContent xmlns:mc="http://schemas.openxmlformats.org/markup-compatibility/2006">
      <mc:Choice Requires="x14">
        <oleObject link="[1]!'!OLE_LINK2'" oleUpdate="OLEUPDATE_ALWAYS" shapeId="1048">
          <objectPr defaultSize="0" autoPict="0" dde="1">
            <anchor moveWithCells="1">
              <from>
                <xdr:col>10</xdr:col>
                <xdr:colOff>0</xdr:colOff>
                <xdr:row>124</xdr:row>
                <xdr:rowOff>0</xdr:rowOff>
              </from>
              <to>
                <xdr:col>10</xdr:col>
                <xdr:colOff>523875</xdr:colOff>
                <xdr:row>125</xdr:row>
                <xdr:rowOff>28575</xdr:rowOff>
              </to>
            </anchor>
          </objectPr>
        </oleObject>
      </mc:Choice>
      <mc:Fallback>
        <oleObject link="[1]!'!OLE_LINK2'" oleUpdate="OLEUPDATE_ALWAYS" shapeId="1048"/>
      </mc:Fallback>
    </mc:AlternateContent>
    <mc:AlternateContent xmlns:mc="http://schemas.openxmlformats.org/markup-compatibility/2006">
      <mc:Choice Requires="x14">
        <oleObject link="[1]!'!OLE_LINK2'" oleUpdate="OLEUPDATE_ALWAYS" shapeId="1049">
          <objectPr defaultSize="0" autoPict="0" dde="1">
            <anchor moveWithCells="1">
              <from>
                <xdr:col>10</xdr:col>
                <xdr:colOff>0</xdr:colOff>
                <xdr:row>124</xdr:row>
                <xdr:rowOff>0</xdr:rowOff>
              </from>
              <to>
                <xdr:col>10</xdr:col>
                <xdr:colOff>523875</xdr:colOff>
                <xdr:row>125</xdr:row>
                <xdr:rowOff>9525</xdr:rowOff>
              </to>
            </anchor>
          </objectPr>
        </oleObject>
      </mc:Choice>
      <mc:Fallback>
        <oleObject link="[1]!'!OLE_LINK2'" oleUpdate="OLEUPDATE_ALWAYS" shapeId="1049"/>
      </mc:Fallback>
    </mc:AlternateContent>
    <mc:AlternateContent xmlns:mc="http://schemas.openxmlformats.org/markup-compatibility/2006">
      <mc:Choice Requires="x14">
        <oleObject link="[1]!'!OLE_LINK2'" oleUpdate="OLEUPDATE_ALWAYS" shapeId="1050">
          <objectPr defaultSize="0" autoPict="0" dde="1">
            <anchor moveWithCells="1">
              <from>
                <xdr:col>10</xdr:col>
                <xdr:colOff>0</xdr:colOff>
                <xdr:row>124</xdr:row>
                <xdr:rowOff>0</xdr:rowOff>
              </from>
              <to>
                <xdr:col>10</xdr:col>
                <xdr:colOff>523875</xdr:colOff>
                <xdr:row>124</xdr:row>
                <xdr:rowOff>371475</xdr:rowOff>
              </to>
            </anchor>
          </objectPr>
        </oleObject>
      </mc:Choice>
      <mc:Fallback>
        <oleObject link="[1]!'!OLE_LINK2'" oleUpdate="OLEUPDATE_ALWAYS" shapeId="1050"/>
      </mc:Fallback>
    </mc:AlternateContent>
    <mc:AlternateContent xmlns:mc="http://schemas.openxmlformats.org/markup-compatibility/2006">
      <mc:Choice Requires="x14">
        <oleObject link="[1]!'!OLE_LINK2'" oleUpdate="OLEUPDATE_ALWAYS" shapeId="1051">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51"/>
      </mc:Fallback>
    </mc:AlternateContent>
    <mc:AlternateContent xmlns:mc="http://schemas.openxmlformats.org/markup-compatibility/2006">
      <mc:Choice Requires="x14">
        <oleObject link="[1]!'!OLE_LINK2'" oleUpdate="OLEUPDATE_ALWAYS" shapeId="1052">
          <objectPr defaultSize="0" autoPict="0" dde="1">
            <anchor moveWithCells="1">
              <from>
                <xdr:col>10</xdr:col>
                <xdr:colOff>0</xdr:colOff>
                <xdr:row>124</xdr:row>
                <xdr:rowOff>0</xdr:rowOff>
              </from>
              <to>
                <xdr:col>10</xdr:col>
                <xdr:colOff>523875</xdr:colOff>
                <xdr:row>125</xdr:row>
                <xdr:rowOff>0</xdr:rowOff>
              </to>
            </anchor>
          </objectPr>
        </oleObject>
      </mc:Choice>
      <mc:Fallback>
        <oleObject link="[1]!'!OLE_LINK2'" oleUpdate="OLEUPDATE_ALWAYS" shapeId="1052"/>
      </mc:Fallback>
    </mc:AlternateContent>
    <mc:AlternateContent xmlns:mc="http://schemas.openxmlformats.org/markup-compatibility/2006">
      <mc:Choice Requires="x14">
        <oleObject link="[1]!'!OLE_LINK2'" oleUpdate="OLEUPDATE_ALWAYS" shapeId="1053">
          <objectPr defaultSize="0" autoPict="0" dde="1">
            <anchor moveWithCells="1">
              <from>
                <xdr:col>10</xdr:col>
                <xdr:colOff>0</xdr:colOff>
                <xdr:row>124</xdr:row>
                <xdr:rowOff>0</xdr:rowOff>
              </from>
              <to>
                <xdr:col>11</xdr:col>
                <xdr:colOff>57150</xdr:colOff>
                <xdr:row>125</xdr:row>
                <xdr:rowOff>85725</xdr:rowOff>
              </to>
            </anchor>
          </objectPr>
        </oleObject>
      </mc:Choice>
      <mc:Fallback>
        <oleObject link="[1]!'!OLE_LINK2'" oleUpdate="OLEUPDATE_ALWAYS" shapeId="1053"/>
      </mc:Fallback>
    </mc:AlternateContent>
    <mc:AlternateContent xmlns:mc="http://schemas.openxmlformats.org/markup-compatibility/2006">
      <mc:Choice Requires="x14">
        <oleObject link="[1]!'!OLE_LINK2'" oleUpdate="OLEUPDATE_ALWAYS" shapeId="1054">
          <objectPr defaultSize="0" autoPict="0" dde="1">
            <anchor moveWithCells="1">
              <from>
                <xdr:col>10</xdr:col>
                <xdr:colOff>0</xdr:colOff>
                <xdr:row>124</xdr:row>
                <xdr:rowOff>0</xdr:rowOff>
              </from>
              <to>
                <xdr:col>11</xdr:col>
                <xdr:colOff>57150</xdr:colOff>
                <xdr:row>125</xdr:row>
                <xdr:rowOff>85725</xdr:rowOff>
              </to>
            </anchor>
          </objectPr>
        </oleObject>
      </mc:Choice>
      <mc:Fallback>
        <oleObject link="[1]!'!OLE_LINK2'" oleUpdate="OLEUPDATE_ALWAYS" shapeId="1054"/>
      </mc:Fallback>
    </mc:AlternateContent>
    <mc:AlternateContent xmlns:mc="http://schemas.openxmlformats.org/markup-compatibility/2006">
      <mc:Choice Requires="x14">
        <oleObject link="[1]!'!OLE_LINK2'" oleUpdate="OLEUPDATE_ALWAYS" shapeId="1055">
          <objectPr defaultSize="0" autoPict="0" dde="1">
            <anchor moveWithCells="1">
              <from>
                <xdr:col>10</xdr:col>
                <xdr:colOff>0</xdr:colOff>
                <xdr:row>128</xdr:row>
                <xdr:rowOff>0</xdr:rowOff>
              </from>
              <to>
                <xdr:col>11</xdr:col>
                <xdr:colOff>295275</xdr:colOff>
                <xdr:row>129</xdr:row>
                <xdr:rowOff>38100</xdr:rowOff>
              </to>
            </anchor>
          </objectPr>
        </oleObject>
      </mc:Choice>
      <mc:Fallback>
        <oleObject link="[1]!'!OLE_LINK2'" oleUpdate="OLEUPDATE_ALWAYS" shapeId="1055"/>
      </mc:Fallback>
    </mc:AlternateContent>
    <mc:AlternateContent xmlns:mc="http://schemas.openxmlformats.org/markup-compatibility/2006">
      <mc:Choice Requires="x14">
        <oleObject link="[1]!'!OLE_LINK2'" oleUpdate="OLEUPDATE_ALWAYS" shapeId="1056">
          <objectPr defaultSize="0" autoPict="0" dde="1">
            <anchor moveWithCells="1">
              <from>
                <xdr:col>10</xdr:col>
                <xdr:colOff>0</xdr:colOff>
                <xdr:row>129</xdr:row>
                <xdr:rowOff>0</xdr:rowOff>
              </from>
              <to>
                <xdr:col>10</xdr:col>
                <xdr:colOff>523875</xdr:colOff>
                <xdr:row>129</xdr:row>
                <xdr:rowOff>371475</xdr:rowOff>
              </to>
            </anchor>
          </objectPr>
        </oleObject>
      </mc:Choice>
      <mc:Fallback>
        <oleObject link="[1]!'!OLE_LINK2'" oleUpdate="OLEUPDATE_ALWAYS" shapeId="1056"/>
      </mc:Fallback>
    </mc:AlternateContent>
    <mc:AlternateContent xmlns:mc="http://schemas.openxmlformats.org/markup-compatibility/2006">
      <mc:Choice Requires="x14">
        <oleObject link="[1]!'!OLE_LINK2'" oleUpdate="OLEUPDATE_ALWAYS" shapeId="1057">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57"/>
      </mc:Fallback>
    </mc:AlternateContent>
    <mc:AlternateContent xmlns:mc="http://schemas.openxmlformats.org/markup-compatibility/2006">
      <mc:Choice Requires="x14">
        <oleObject link="[1]!'!OLE_LINK2'" oleUpdate="OLEUPDATE_ALWAYS" shapeId="1058">
          <objectPr defaultSize="0" autoPict="0" dde="1">
            <anchor moveWithCells="1">
              <from>
                <xdr:col>10</xdr:col>
                <xdr:colOff>0</xdr:colOff>
                <xdr:row>129</xdr:row>
                <xdr:rowOff>0</xdr:rowOff>
              </from>
              <to>
                <xdr:col>10</xdr:col>
                <xdr:colOff>523875</xdr:colOff>
                <xdr:row>129</xdr:row>
                <xdr:rowOff>400050</xdr:rowOff>
              </to>
            </anchor>
          </objectPr>
        </oleObject>
      </mc:Choice>
      <mc:Fallback>
        <oleObject link="[1]!'!OLE_LINK2'" oleUpdate="OLEUPDATE_ALWAYS" shapeId="1058"/>
      </mc:Fallback>
    </mc:AlternateContent>
    <mc:AlternateContent xmlns:mc="http://schemas.openxmlformats.org/markup-compatibility/2006">
      <mc:Choice Requires="x14">
        <oleObject link="[1]!'!OLE_LINK2'" oleUpdate="OLEUPDATE_ALWAYS" shapeId="1059">
          <objectPr defaultSize="0" autoPict="0" dde="1">
            <anchor moveWithCells="1">
              <from>
                <xdr:col>10</xdr:col>
                <xdr:colOff>0</xdr:colOff>
                <xdr:row>129</xdr:row>
                <xdr:rowOff>0</xdr:rowOff>
              </from>
              <to>
                <xdr:col>10</xdr:col>
                <xdr:colOff>523875</xdr:colOff>
                <xdr:row>129</xdr:row>
                <xdr:rowOff>371475</xdr:rowOff>
              </to>
            </anchor>
          </objectPr>
        </oleObject>
      </mc:Choice>
      <mc:Fallback>
        <oleObject link="[1]!'!OLE_LINK2'" oleUpdate="OLEUPDATE_ALWAYS" shapeId="1059"/>
      </mc:Fallback>
    </mc:AlternateContent>
    <mc:AlternateContent xmlns:mc="http://schemas.openxmlformats.org/markup-compatibility/2006">
      <mc:Choice Requires="x14">
        <oleObject link="[1]!'!OLE_LINK2'" oleUpdate="OLEUPDATE_ALWAYS" shapeId="1060">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60"/>
      </mc:Fallback>
    </mc:AlternateContent>
    <mc:AlternateContent xmlns:mc="http://schemas.openxmlformats.org/markup-compatibility/2006">
      <mc:Choice Requires="x14">
        <oleObject link="[1]!'!OLE_LINK2'" oleUpdate="OLEUPDATE_ALWAYS" shapeId="1061">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61"/>
      </mc:Fallback>
    </mc:AlternateContent>
    <mc:AlternateContent xmlns:mc="http://schemas.openxmlformats.org/markup-compatibility/2006">
      <mc:Choice Requires="x14">
        <oleObject link="[1]!'!OLE_LINK2'" oleUpdate="OLEUPDATE_ALWAYS" shapeId="1062">
          <objectPr defaultSize="0" autoPict="0" dde="1">
            <anchor moveWithCells="1">
              <from>
                <xdr:col>10</xdr:col>
                <xdr:colOff>0</xdr:colOff>
                <xdr:row>129</xdr:row>
                <xdr:rowOff>0</xdr:rowOff>
              </from>
              <to>
                <xdr:col>10</xdr:col>
                <xdr:colOff>523875</xdr:colOff>
                <xdr:row>129</xdr:row>
                <xdr:rowOff>400050</xdr:rowOff>
              </to>
            </anchor>
          </objectPr>
        </oleObject>
      </mc:Choice>
      <mc:Fallback>
        <oleObject link="[1]!'!OLE_LINK2'" oleUpdate="OLEUPDATE_ALWAYS" shapeId="1062"/>
      </mc:Fallback>
    </mc:AlternateContent>
    <mc:AlternateContent xmlns:mc="http://schemas.openxmlformats.org/markup-compatibility/2006">
      <mc:Choice Requires="x14">
        <oleObject link="[1]!'!OLE_LINK2'" oleUpdate="OLEUPDATE_ALWAYS" shapeId="1063">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63"/>
      </mc:Fallback>
    </mc:AlternateContent>
    <mc:AlternateContent xmlns:mc="http://schemas.openxmlformats.org/markup-compatibility/2006">
      <mc:Choice Requires="x14">
        <oleObject link="[1]!'!OLE_LINK2'" oleUpdate="OLEUPDATE_ALWAYS" shapeId="1064">
          <objectPr defaultSize="0" autoPict="0" dde="1">
            <anchor moveWithCells="1">
              <from>
                <xdr:col>10</xdr:col>
                <xdr:colOff>0</xdr:colOff>
                <xdr:row>129</xdr:row>
                <xdr:rowOff>0</xdr:rowOff>
              </from>
              <to>
                <xdr:col>10</xdr:col>
                <xdr:colOff>523875</xdr:colOff>
                <xdr:row>129</xdr:row>
                <xdr:rowOff>400050</xdr:rowOff>
              </to>
            </anchor>
          </objectPr>
        </oleObject>
      </mc:Choice>
      <mc:Fallback>
        <oleObject link="[1]!'!OLE_LINK2'" oleUpdate="OLEUPDATE_ALWAYS" shapeId="1064"/>
      </mc:Fallback>
    </mc:AlternateContent>
    <mc:AlternateContent xmlns:mc="http://schemas.openxmlformats.org/markup-compatibility/2006">
      <mc:Choice Requires="x14">
        <oleObject link="[1]!'!OLE_LINK2'" oleUpdate="OLEUPDATE_ALWAYS" shapeId="1065">
          <objectPr defaultSize="0" autoPict="0" dde="1">
            <anchor moveWithCells="1">
              <from>
                <xdr:col>10</xdr:col>
                <xdr:colOff>0</xdr:colOff>
                <xdr:row>129</xdr:row>
                <xdr:rowOff>0</xdr:rowOff>
              </from>
              <to>
                <xdr:col>10</xdr:col>
                <xdr:colOff>523875</xdr:colOff>
                <xdr:row>129</xdr:row>
                <xdr:rowOff>371475</xdr:rowOff>
              </to>
            </anchor>
          </objectPr>
        </oleObject>
      </mc:Choice>
      <mc:Fallback>
        <oleObject link="[1]!'!OLE_LINK2'" oleUpdate="OLEUPDATE_ALWAYS" shapeId="1065"/>
      </mc:Fallback>
    </mc:AlternateContent>
    <mc:AlternateContent xmlns:mc="http://schemas.openxmlformats.org/markup-compatibility/2006">
      <mc:Choice Requires="x14">
        <oleObject link="[1]!'!OLE_LINK2'" oleUpdate="OLEUPDATE_ALWAYS" shapeId="1066">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66"/>
      </mc:Fallback>
    </mc:AlternateContent>
    <mc:AlternateContent xmlns:mc="http://schemas.openxmlformats.org/markup-compatibility/2006">
      <mc:Choice Requires="x14">
        <oleObject link="[1]!'!OLE_LINK2'" oleUpdate="OLEUPDATE_ALWAYS" shapeId="1067">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67"/>
      </mc:Fallback>
    </mc:AlternateContent>
    <mc:AlternateContent xmlns:mc="http://schemas.openxmlformats.org/markup-compatibility/2006">
      <mc:Choice Requires="x14">
        <oleObject link="[1]!'!OLE_LINK2'" oleUpdate="OLEUPDATE_ALWAYS" shapeId="1068">
          <objectPr defaultSize="0" autoPict="0" dde="1">
            <anchor moveWithCells="1">
              <from>
                <xdr:col>10</xdr:col>
                <xdr:colOff>0</xdr:colOff>
                <xdr:row>129</xdr:row>
                <xdr:rowOff>0</xdr:rowOff>
              </from>
              <to>
                <xdr:col>10</xdr:col>
                <xdr:colOff>523875</xdr:colOff>
                <xdr:row>129</xdr:row>
                <xdr:rowOff>371475</xdr:rowOff>
              </to>
            </anchor>
          </objectPr>
        </oleObject>
      </mc:Choice>
      <mc:Fallback>
        <oleObject link="[1]!'!OLE_LINK2'" oleUpdate="OLEUPDATE_ALWAYS" shapeId="1068"/>
      </mc:Fallback>
    </mc:AlternateContent>
    <mc:AlternateContent xmlns:mc="http://schemas.openxmlformats.org/markup-compatibility/2006">
      <mc:Choice Requires="x14">
        <oleObject link="[1]!'!OLE_LINK2'" oleUpdate="OLEUPDATE_ALWAYS" shapeId="1069">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69"/>
      </mc:Fallback>
    </mc:AlternateContent>
    <mc:AlternateContent xmlns:mc="http://schemas.openxmlformats.org/markup-compatibility/2006">
      <mc:Choice Requires="x14">
        <oleObject link="[1]!'!OLE_LINK2'" oleUpdate="OLEUPDATE_ALWAYS" shapeId="1070">
          <objectPr defaultSize="0" autoPict="0" dde="1">
            <anchor moveWithCells="1">
              <from>
                <xdr:col>10</xdr:col>
                <xdr:colOff>0</xdr:colOff>
                <xdr:row>129</xdr:row>
                <xdr:rowOff>0</xdr:rowOff>
              </from>
              <to>
                <xdr:col>10</xdr:col>
                <xdr:colOff>523875</xdr:colOff>
                <xdr:row>129</xdr:row>
                <xdr:rowOff>400050</xdr:rowOff>
              </to>
            </anchor>
          </objectPr>
        </oleObject>
      </mc:Choice>
      <mc:Fallback>
        <oleObject link="[1]!'!OLE_LINK2'" oleUpdate="OLEUPDATE_ALWAYS" shapeId="1070"/>
      </mc:Fallback>
    </mc:AlternateContent>
    <mc:AlternateContent xmlns:mc="http://schemas.openxmlformats.org/markup-compatibility/2006">
      <mc:Choice Requires="x14">
        <oleObject link="[1]!'!OLE_LINK2'" oleUpdate="OLEUPDATE_ALWAYS" shapeId="1071">
          <objectPr defaultSize="0" autoPict="0" dde="1">
            <anchor moveWithCells="1">
              <from>
                <xdr:col>10</xdr:col>
                <xdr:colOff>0</xdr:colOff>
                <xdr:row>129</xdr:row>
                <xdr:rowOff>0</xdr:rowOff>
              </from>
              <to>
                <xdr:col>10</xdr:col>
                <xdr:colOff>523875</xdr:colOff>
                <xdr:row>129</xdr:row>
                <xdr:rowOff>371475</xdr:rowOff>
              </to>
            </anchor>
          </objectPr>
        </oleObject>
      </mc:Choice>
      <mc:Fallback>
        <oleObject link="[1]!'!OLE_LINK2'" oleUpdate="OLEUPDATE_ALWAYS" shapeId="1071"/>
      </mc:Fallback>
    </mc:AlternateContent>
    <mc:AlternateContent xmlns:mc="http://schemas.openxmlformats.org/markup-compatibility/2006">
      <mc:Choice Requires="x14">
        <oleObject link="[1]!'!OLE_LINK2'" oleUpdate="OLEUPDATE_ALWAYS" shapeId="1072">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72"/>
      </mc:Fallback>
    </mc:AlternateContent>
    <mc:AlternateContent xmlns:mc="http://schemas.openxmlformats.org/markup-compatibility/2006">
      <mc:Choice Requires="x14">
        <oleObject link="[1]!'!OLE_LINK2'" oleUpdate="OLEUPDATE_ALWAYS" shapeId="1073">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73"/>
      </mc:Fallback>
    </mc:AlternateContent>
    <mc:AlternateContent xmlns:mc="http://schemas.openxmlformats.org/markup-compatibility/2006">
      <mc:Choice Requires="x14">
        <oleObject link="[1]!'!OLE_LINK2'" oleUpdate="OLEUPDATE_ALWAYS" shapeId="1074">
          <objectPr defaultSize="0" autoPict="0" dde="1">
            <anchor moveWithCells="1">
              <from>
                <xdr:col>10</xdr:col>
                <xdr:colOff>0</xdr:colOff>
                <xdr:row>129</xdr:row>
                <xdr:rowOff>0</xdr:rowOff>
              </from>
              <to>
                <xdr:col>10</xdr:col>
                <xdr:colOff>523875</xdr:colOff>
                <xdr:row>129</xdr:row>
                <xdr:rowOff>400050</xdr:rowOff>
              </to>
            </anchor>
          </objectPr>
        </oleObject>
      </mc:Choice>
      <mc:Fallback>
        <oleObject link="[1]!'!OLE_LINK2'" oleUpdate="OLEUPDATE_ALWAYS" shapeId="1074"/>
      </mc:Fallback>
    </mc:AlternateContent>
    <mc:AlternateContent xmlns:mc="http://schemas.openxmlformats.org/markup-compatibility/2006">
      <mc:Choice Requires="x14">
        <oleObject link="[1]!'!OLE_LINK2'" oleUpdate="OLEUPDATE_ALWAYS" shapeId="1075">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75"/>
      </mc:Fallback>
    </mc:AlternateContent>
    <mc:AlternateContent xmlns:mc="http://schemas.openxmlformats.org/markup-compatibility/2006">
      <mc:Choice Requires="x14">
        <oleObject link="[1]!'!OLE_LINK2'" oleUpdate="OLEUPDATE_ALWAYS" shapeId="1076">
          <objectPr defaultSize="0" autoPict="0" dde="1">
            <anchor moveWithCells="1">
              <from>
                <xdr:col>10</xdr:col>
                <xdr:colOff>0</xdr:colOff>
                <xdr:row>129</xdr:row>
                <xdr:rowOff>0</xdr:rowOff>
              </from>
              <to>
                <xdr:col>10</xdr:col>
                <xdr:colOff>523875</xdr:colOff>
                <xdr:row>129</xdr:row>
                <xdr:rowOff>400050</xdr:rowOff>
              </to>
            </anchor>
          </objectPr>
        </oleObject>
      </mc:Choice>
      <mc:Fallback>
        <oleObject link="[1]!'!OLE_LINK2'" oleUpdate="OLEUPDATE_ALWAYS" shapeId="1076"/>
      </mc:Fallback>
    </mc:AlternateContent>
    <mc:AlternateContent xmlns:mc="http://schemas.openxmlformats.org/markup-compatibility/2006">
      <mc:Choice Requires="x14">
        <oleObject link="[1]!'!OLE_LINK2'" oleUpdate="OLEUPDATE_ALWAYS" shapeId="1077">
          <objectPr defaultSize="0" autoPict="0" dde="1">
            <anchor moveWithCells="1">
              <from>
                <xdr:col>10</xdr:col>
                <xdr:colOff>0</xdr:colOff>
                <xdr:row>129</xdr:row>
                <xdr:rowOff>0</xdr:rowOff>
              </from>
              <to>
                <xdr:col>10</xdr:col>
                <xdr:colOff>523875</xdr:colOff>
                <xdr:row>129</xdr:row>
                <xdr:rowOff>371475</xdr:rowOff>
              </to>
            </anchor>
          </objectPr>
        </oleObject>
      </mc:Choice>
      <mc:Fallback>
        <oleObject link="[1]!'!OLE_LINK2'" oleUpdate="OLEUPDATE_ALWAYS" shapeId="1077"/>
      </mc:Fallback>
    </mc:AlternateContent>
    <mc:AlternateContent xmlns:mc="http://schemas.openxmlformats.org/markup-compatibility/2006">
      <mc:Choice Requires="x14">
        <oleObject link="[1]!'!OLE_LINK2'" oleUpdate="OLEUPDATE_ALWAYS" shapeId="1078">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78"/>
      </mc:Fallback>
    </mc:AlternateContent>
    <mc:AlternateContent xmlns:mc="http://schemas.openxmlformats.org/markup-compatibility/2006">
      <mc:Choice Requires="x14">
        <oleObject link="[1]!'!OLE_LINK2'" oleUpdate="OLEUPDATE_ALWAYS" shapeId="1079">
          <objectPr defaultSize="0" autoPict="0" dde="1">
            <anchor moveWithCells="1">
              <from>
                <xdr:col>10</xdr:col>
                <xdr:colOff>0</xdr:colOff>
                <xdr:row>129</xdr:row>
                <xdr:rowOff>0</xdr:rowOff>
              </from>
              <to>
                <xdr:col>10</xdr:col>
                <xdr:colOff>523875</xdr:colOff>
                <xdr:row>129</xdr:row>
                <xdr:rowOff>381000</xdr:rowOff>
              </to>
            </anchor>
          </objectPr>
        </oleObject>
      </mc:Choice>
      <mc:Fallback>
        <oleObject link="[1]!'!OLE_LINK2'" oleUpdate="OLEUPDATE_ALWAYS" shapeId="1079"/>
      </mc:Fallback>
    </mc:AlternateContent>
    <mc:AlternateContent xmlns:mc="http://schemas.openxmlformats.org/markup-compatibility/2006">
      <mc:Choice Requires="x14">
        <oleObject link="[1]!'!OLE_LINK2'" oleUpdate="OLEUPDATE_ALWAYS" shapeId="1080">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80"/>
      </mc:Fallback>
    </mc:AlternateContent>
    <mc:AlternateContent xmlns:mc="http://schemas.openxmlformats.org/markup-compatibility/2006">
      <mc:Choice Requires="x14">
        <oleObject link="[1]!'!OLE_LINK2'" oleUpdate="OLEUPDATE_ALWAYS" shapeId="1081">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81"/>
      </mc:Fallback>
    </mc:AlternateContent>
    <mc:AlternateContent xmlns:mc="http://schemas.openxmlformats.org/markup-compatibility/2006">
      <mc:Choice Requires="x14">
        <oleObject link="[1]!'!OLE_LINK2'" oleUpdate="OLEUPDATE_ALWAYS" shapeId="1082">
          <objectPr defaultSize="0" autoPict="0" dde="1">
            <anchor moveWithCells="1">
              <from>
                <xdr:col>10</xdr:col>
                <xdr:colOff>0</xdr:colOff>
                <xdr:row>128</xdr:row>
                <xdr:rowOff>0</xdr:rowOff>
              </from>
              <to>
                <xdr:col>10</xdr:col>
                <xdr:colOff>523875</xdr:colOff>
                <xdr:row>129</xdr:row>
                <xdr:rowOff>9525</xdr:rowOff>
              </to>
            </anchor>
          </objectPr>
        </oleObject>
      </mc:Choice>
      <mc:Fallback>
        <oleObject link="[1]!'!OLE_LINK2'" oleUpdate="OLEUPDATE_ALWAYS" shapeId="1082"/>
      </mc:Fallback>
    </mc:AlternateContent>
    <mc:AlternateContent xmlns:mc="http://schemas.openxmlformats.org/markup-compatibility/2006">
      <mc:Choice Requires="x14">
        <oleObject link="[1]!'!OLE_LINK2'" oleUpdate="OLEUPDATE_ALWAYS" shapeId="1083">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83"/>
      </mc:Fallback>
    </mc:AlternateContent>
    <mc:AlternateContent xmlns:mc="http://schemas.openxmlformats.org/markup-compatibility/2006">
      <mc:Choice Requires="x14">
        <oleObject link="[1]!'!OLE_LINK2'" oleUpdate="OLEUPDATE_ALWAYS" shapeId="1084">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84"/>
      </mc:Fallback>
    </mc:AlternateContent>
    <mc:AlternateContent xmlns:mc="http://schemas.openxmlformats.org/markup-compatibility/2006">
      <mc:Choice Requires="x14">
        <oleObject link="[1]!'!OLE_LINK2'" oleUpdate="OLEUPDATE_ALWAYS" shapeId="1085">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085"/>
      </mc:Fallback>
    </mc:AlternateContent>
    <mc:AlternateContent xmlns:mc="http://schemas.openxmlformats.org/markup-compatibility/2006">
      <mc:Choice Requires="x14">
        <oleObject link="[1]!'!OLE_LINK2'" oleUpdate="OLEUPDATE_ALWAYS" shapeId="1086">
          <objectPr defaultSize="0" autoPict="0" dde="1">
            <anchor moveWithCells="1">
              <from>
                <xdr:col>10</xdr:col>
                <xdr:colOff>0</xdr:colOff>
                <xdr:row>128</xdr:row>
                <xdr:rowOff>0</xdr:rowOff>
              </from>
              <to>
                <xdr:col>10</xdr:col>
                <xdr:colOff>523875</xdr:colOff>
                <xdr:row>129</xdr:row>
                <xdr:rowOff>9525</xdr:rowOff>
              </to>
            </anchor>
          </objectPr>
        </oleObject>
      </mc:Choice>
      <mc:Fallback>
        <oleObject link="[1]!'!OLE_LINK2'" oleUpdate="OLEUPDATE_ALWAYS" shapeId="1086"/>
      </mc:Fallback>
    </mc:AlternateContent>
    <mc:AlternateContent xmlns:mc="http://schemas.openxmlformats.org/markup-compatibility/2006">
      <mc:Choice Requires="x14">
        <oleObject link="[1]!'!OLE_LINK2'" oleUpdate="OLEUPDATE_ALWAYS" shapeId="1087">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087"/>
      </mc:Fallback>
    </mc:AlternateContent>
    <mc:AlternateContent xmlns:mc="http://schemas.openxmlformats.org/markup-compatibility/2006">
      <mc:Choice Requires="x14">
        <oleObject link="[1]!'!OLE_LINK2'" oleUpdate="OLEUPDATE_ALWAYS" shapeId="1088">
          <objectPr defaultSize="0" autoPict="0" dde="1">
            <anchor moveWithCells="1">
              <from>
                <xdr:col>10</xdr:col>
                <xdr:colOff>0</xdr:colOff>
                <xdr:row>128</xdr:row>
                <xdr:rowOff>0</xdr:rowOff>
              </from>
              <to>
                <xdr:col>10</xdr:col>
                <xdr:colOff>523875</xdr:colOff>
                <xdr:row>129</xdr:row>
                <xdr:rowOff>9525</xdr:rowOff>
              </to>
            </anchor>
          </objectPr>
        </oleObject>
      </mc:Choice>
      <mc:Fallback>
        <oleObject link="[1]!'!OLE_LINK2'" oleUpdate="OLEUPDATE_ALWAYS" shapeId="1088"/>
      </mc:Fallback>
    </mc:AlternateContent>
    <mc:AlternateContent xmlns:mc="http://schemas.openxmlformats.org/markup-compatibility/2006">
      <mc:Choice Requires="x14">
        <oleObject link="[1]!'!OLE_LINK2'" oleUpdate="OLEUPDATE_ALWAYS" shapeId="1089">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89"/>
      </mc:Fallback>
    </mc:AlternateContent>
    <mc:AlternateContent xmlns:mc="http://schemas.openxmlformats.org/markup-compatibility/2006">
      <mc:Choice Requires="x14">
        <oleObject link="[1]!'!OLE_LINK2'" oleUpdate="OLEUPDATE_ALWAYS" shapeId="1090">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090"/>
      </mc:Fallback>
    </mc:AlternateContent>
    <mc:AlternateContent xmlns:mc="http://schemas.openxmlformats.org/markup-compatibility/2006">
      <mc:Choice Requires="x14">
        <oleObject link="[1]!'!OLE_LINK2'" oleUpdate="OLEUPDATE_ALWAYS" shapeId="1091">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091"/>
      </mc:Fallback>
    </mc:AlternateContent>
    <mc:AlternateContent xmlns:mc="http://schemas.openxmlformats.org/markup-compatibility/2006">
      <mc:Choice Requires="x14">
        <oleObject link="[1]!'!OLE_LINK2'" oleUpdate="OLEUPDATE_ALWAYS" shapeId="1092">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92"/>
      </mc:Fallback>
    </mc:AlternateContent>
    <mc:AlternateContent xmlns:mc="http://schemas.openxmlformats.org/markup-compatibility/2006">
      <mc:Choice Requires="x14">
        <oleObject link="[1]!'!OLE_LINK2'" oleUpdate="OLEUPDATE_ALWAYS" shapeId="1093">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93"/>
      </mc:Fallback>
    </mc:AlternateContent>
    <mc:AlternateContent xmlns:mc="http://schemas.openxmlformats.org/markup-compatibility/2006">
      <mc:Choice Requires="x14">
        <oleObject link="[1]!'!OLE_LINK2'" oleUpdate="OLEUPDATE_ALWAYS" shapeId="1094">
          <objectPr defaultSize="0" autoPict="0" dde="1">
            <anchor moveWithCells="1">
              <from>
                <xdr:col>10</xdr:col>
                <xdr:colOff>0</xdr:colOff>
                <xdr:row>128</xdr:row>
                <xdr:rowOff>0</xdr:rowOff>
              </from>
              <to>
                <xdr:col>10</xdr:col>
                <xdr:colOff>523875</xdr:colOff>
                <xdr:row>129</xdr:row>
                <xdr:rowOff>9525</xdr:rowOff>
              </to>
            </anchor>
          </objectPr>
        </oleObject>
      </mc:Choice>
      <mc:Fallback>
        <oleObject link="[1]!'!OLE_LINK2'" oleUpdate="OLEUPDATE_ALWAYS" shapeId="1094"/>
      </mc:Fallback>
    </mc:AlternateContent>
    <mc:AlternateContent xmlns:mc="http://schemas.openxmlformats.org/markup-compatibility/2006">
      <mc:Choice Requires="x14">
        <oleObject link="[1]!'!OLE_LINK2'" oleUpdate="OLEUPDATE_ALWAYS" shapeId="1095">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95"/>
      </mc:Fallback>
    </mc:AlternateContent>
    <mc:AlternateContent xmlns:mc="http://schemas.openxmlformats.org/markup-compatibility/2006">
      <mc:Choice Requires="x14">
        <oleObject link="[1]!'!OLE_LINK2'" oleUpdate="OLEUPDATE_ALWAYS" shapeId="1096">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096"/>
      </mc:Fallback>
    </mc:AlternateContent>
    <mc:AlternateContent xmlns:mc="http://schemas.openxmlformats.org/markup-compatibility/2006">
      <mc:Choice Requires="x14">
        <oleObject link="[1]!'!OLE_LINK2'" oleUpdate="OLEUPDATE_ALWAYS" shapeId="1097">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097"/>
      </mc:Fallback>
    </mc:AlternateContent>
    <mc:AlternateContent xmlns:mc="http://schemas.openxmlformats.org/markup-compatibility/2006">
      <mc:Choice Requires="x14">
        <oleObject link="[1]!'!OLE_LINK2'" oleUpdate="OLEUPDATE_ALWAYS" shapeId="1098">
          <objectPr defaultSize="0" autoPict="0" dde="1">
            <anchor moveWithCells="1">
              <from>
                <xdr:col>10</xdr:col>
                <xdr:colOff>0</xdr:colOff>
                <xdr:row>128</xdr:row>
                <xdr:rowOff>0</xdr:rowOff>
              </from>
              <to>
                <xdr:col>10</xdr:col>
                <xdr:colOff>523875</xdr:colOff>
                <xdr:row>129</xdr:row>
                <xdr:rowOff>9525</xdr:rowOff>
              </to>
            </anchor>
          </objectPr>
        </oleObject>
      </mc:Choice>
      <mc:Fallback>
        <oleObject link="[1]!'!OLE_LINK2'" oleUpdate="OLEUPDATE_ALWAYS" shapeId="1098"/>
      </mc:Fallback>
    </mc:AlternateContent>
    <mc:AlternateContent xmlns:mc="http://schemas.openxmlformats.org/markup-compatibility/2006">
      <mc:Choice Requires="x14">
        <oleObject link="[1]!'!OLE_LINK2'" oleUpdate="OLEUPDATE_ALWAYS" shapeId="1099">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099"/>
      </mc:Fallback>
    </mc:AlternateContent>
    <mc:AlternateContent xmlns:mc="http://schemas.openxmlformats.org/markup-compatibility/2006">
      <mc:Choice Requires="x14">
        <oleObject link="[1]!'!OLE_LINK2'" oleUpdate="OLEUPDATE_ALWAYS" shapeId="1100">
          <objectPr defaultSize="0" autoPict="0" dde="1">
            <anchor moveWithCells="1">
              <from>
                <xdr:col>10</xdr:col>
                <xdr:colOff>0</xdr:colOff>
                <xdr:row>128</xdr:row>
                <xdr:rowOff>0</xdr:rowOff>
              </from>
              <to>
                <xdr:col>10</xdr:col>
                <xdr:colOff>523875</xdr:colOff>
                <xdr:row>129</xdr:row>
                <xdr:rowOff>9525</xdr:rowOff>
              </to>
            </anchor>
          </objectPr>
        </oleObject>
      </mc:Choice>
      <mc:Fallback>
        <oleObject link="[1]!'!OLE_LINK2'" oleUpdate="OLEUPDATE_ALWAYS" shapeId="1100"/>
      </mc:Fallback>
    </mc:AlternateContent>
    <mc:AlternateContent xmlns:mc="http://schemas.openxmlformats.org/markup-compatibility/2006">
      <mc:Choice Requires="x14">
        <oleObject link="[1]!'!OLE_LINK2'" oleUpdate="OLEUPDATE_ALWAYS" shapeId="1101">
          <objectPr defaultSize="0" autoPict="0" dde="1">
            <anchor moveWithCells="1">
              <from>
                <xdr:col>10</xdr:col>
                <xdr:colOff>0</xdr:colOff>
                <xdr:row>128</xdr:row>
                <xdr:rowOff>0</xdr:rowOff>
              </from>
              <to>
                <xdr:col>10</xdr:col>
                <xdr:colOff>523875</xdr:colOff>
                <xdr:row>128</xdr:row>
                <xdr:rowOff>371475</xdr:rowOff>
              </to>
            </anchor>
          </objectPr>
        </oleObject>
      </mc:Choice>
      <mc:Fallback>
        <oleObject link="[1]!'!OLE_LINK2'" oleUpdate="OLEUPDATE_ALWAYS" shapeId="1101"/>
      </mc:Fallback>
    </mc:AlternateContent>
    <mc:AlternateContent xmlns:mc="http://schemas.openxmlformats.org/markup-compatibility/2006">
      <mc:Choice Requires="x14">
        <oleObject link="[1]!'!OLE_LINK2'" oleUpdate="OLEUPDATE_ALWAYS" shapeId="1102">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102"/>
      </mc:Fallback>
    </mc:AlternateContent>
    <mc:AlternateContent xmlns:mc="http://schemas.openxmlformats.org/markup-compatibility/2006">
      <mc:Choice Requires="x14">
        <oleObject link="[1]!'!OLE_LINK2'" oleUpdate="OLEUPDATE_ALWAYS" shapeId="1103">
          <objectPr defaultSize="0" autoPict="0" dde="1">
            <anchor moveWithCells="1">
              <from>
                <xdr:col>10</xdr:col>
                <xdr:colOff>0</xdr:colOff>
                <xdr:row>128</xdr:row>
                <xdr:rowOff>0</xdr:rowOff>
              </from>
              <to>
                <xdr:col>10</xdr:col>
                <xdr:colOff>523875</xdr:colOff>
                <xdr:row>129</xdr:row>
                <xdr:rowOff>0</xdr:rowOff>
              </to>
            </anchor>
          </objectPr>
        </oleObject>
      </mc:Choice>
      <mc:Fallback>
        <oleObject link="[1]!'!OLE_LINK2'" oleUpdate="OLEUPDATE_ALWAYS" shapeId="110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PL1.Tỷ lệ nghèo</vt:lpstr>
      <vt:lpstr>'PL1.Tỷ lệ nghèo'!Print_Titles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Silicom</dc:creator>
  <cp:lastModifiedBy>Admin</cp:lastModifiedBy>
  <cp:lastPrinted>2025-01-24T02:42:11Z</cp:lastPrinted>
  <dcterms:created xsi:type="dcterms:W3CDTF">2024-08-13T09:05:11Z</dcterms:created>
  <dcterms:modified xsi:type="dcterms:W3CDTF">2025-05-08T10:21:13Z</dcterms:modified>
</cp:coreProperties>
</file>